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neral\01_AUDASA\17_FIRMES\3_Campañas y ensayos\2022\01_pliegoFirmes\MF Coruña\edit\"/>
    </mc:Choice>
  </mc:AlternateContent>
  <xr:revisionPtr revIDLastSave="0" documentId="13_ncr:1_{32397DD3-22DF-4A3D-9AA6-690A1FFD9C3A}" xr6:coauthVersionLast="47" xr6:coauthVersionMax="47" xr10:uidLastSave="{00000000-0000-0000-0000-000000000000}"/>
  <bookViews>
    <workbookView xWindow="28680" yWindow="-120" windowWidth="19440" windowHeight="15000" tabRatio="723" activeTab="2" xr2:uid="{00000000-000D-0000-FFFF-FFFF00000000}"/>
  </bookViews>
  <sheets>
    <sheet name="ANEXO I mediciones MF Coruña" sheetId="28" r:id="rId1"/>
    <sheet name="Anexo I mediciones SH MF Coruña" sheetId="36" r:id="rId2"/>
    <sheet name="ANEXO II Modelo pres_ofertas" sheetId="1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9" l="1"/>
  <c r="H28" i="28"/>
  <c r="E10" i="19"/>
  <c r="G10" i="19" s="1"/>
  <c r="L29" i="36" l="1"/>
  <c r="J29" i="36"/>
  <c r="F24" i="36"/>
  <c r="H24" i="36" s="1"/>
  <c r="F23" i="36"/>
  <c r="H23" i="36" s="1"/>
  <c r="M10" i="36"/>
  <c r="M29" i="36" s="1"/>
  <c r="M16" i="36"/>
  <c r="F16" i="36"/>
  <c r="H16" i="36" s="1"/>
  <c r="F15" i="36"/>
  <c r="H15" i="36" s="1"/>
  <c r="F14" i="36"/>
  <c r="H14" i="36" s="1"/>
  <c r="F13" i="36"/>
  <c r="I13" i="36" s="1"/>
  <c r="F12" i="36"/>
  <c r="H12" i="36" s="1"/>
  <c r="F11" i="36"/>
  <c r="I11" i="36" s="1"/>
  <c r="F10" i="36"/>
  <c r="I10" i="36" s="1"/>
  <c r="F9" i="36"/>
  <c r="H9" i="36" s="1"/>
  <c r="F23" i="28"/>
  <c r="H23" i="28" s="1"/>
  <c r="F24" i="28"/>
  <c r="I16" i="36" l="1"/>
  <c r="K23" i="36"/>
  <c r="K24" i="36"/>
  <c r="I23" i="36"/>
  <c r="I24" i="36"/>
  <c r="H25" i="36"/>
  <c r="I15" i="36"/>
  <c r="H13" i="36"/>
  <c r="H10" i="36"/>
  <c r="I12" i="36"/>
  <c r="H11" i="36"/>
  <c r="I9" i="36"/>
  <c r="I29" i="36" s="1"/>
  <c r="I14" i="36"/>
  <c r="E19" i="19" l="1"/>
  <c r="G19" i="19" s="1"/>
  <c r="E21" i="19"/>
  <c r="G21" i="19" s="1"/>
  <c r="E22" i="19"/>
  <c r="G22" i="19" s="1"/>
  <c r="K10" i="36"/>
  <c r="K11" i="36"/>
  <c r="K12" i="36"/>
  <c r="K13" i="36"/>
  <c r="K14" i="36"/>
  <c r="K15" i="36"/>
  <c r="K16" i="36"/>
  <c r="K9" i="36"/>
  <c r="K29" i="36" s="1"/>
  <c r="E20" i="19" l="1"/>
  <c r="G20" i="19" s="1"/>
  <c r="E18" i="19"/>
  <c r="G18" i="19" s="1"/>
  <c r="H17" i="36"/>
  <c r="G23" i="19" l="1"/>
  <c r="F10" i="28" l="1"/>
  <c r="H10" i="28" s="1"/>
  <c r="F11" i="28"/>
  <c r="H11" i="28" s="1"/>
  <c r="F12" i="28"/>
  <c r="H12" i="28" s="1"/>
  <c r="F13" i="28"/>
  <c r="H13" i="28" s="1"/>
  <c r="F14" i="28"/>
  <c r="H14" i="28" s="1"/>
  <c r="F15" i="28"/>
  <c r="H15" i="28" s="1"/>
  <c r="F16" i="28"/>
  <c r="H16" i="28" s="1"/>
  <c r="F9" i="28"/>
  <c r="H24" i="28" l="1"/>
  <c r="H25" i="28" l="1"/>
  <c r="H9" i="28" l="1"/>
  <c r="H17" i="28" s="1"/>
  <c r="E7" i="19" l="1"/>
  <c r="G7" i="19" s="1"/>
  <c r="G11" i="19" s="1"/>
</calcChain>
</file>

<file path=xl/sharedStrings.xml><?xml version="1.0" encoding="utf-8"?>
<sst xmlns="http://schemas.openxmlformats.org/spreadsheetml/2006/main" count="122" uniqueCount="49">
  <si>
    <t>AP-9</t>
  </si>
  <si>
    <t>SENTIDO</t>
  </si>
  <si>
    <t>m2</t>
  </si>
  <si>
    <t>MICROF 2c</t>
  </si>
  <si>
    <t>MicroF 2 capas</t>
  </si>
  <si>
    <t>DECRECIENTE</t>
  </si>
  <si>
    <t>CRECIENTE</t>
  </si>
  <si>
    <t>PK ini</t>
  </si>
  <si>
    <t>PK fin</t>
  </si>
  <si>
    <t>SUPERFICIE (m2)</t>
  </si>
  <si>
    <t>LARGO (m)</t>
  </si>
  <si>
    <t>ANCHO (m)</t>
  </si>
  <si>
    <t>Superficie (m2)</t>
  </si>
  <si>
    <t>Precio Unitario</t>
  </si>
  <si>
    <t>Importe</t>
  </si>
  <si>
    <t>TRATAMIENTO SUPERFICIAL</t>
  </si>
  <si>
    <t>AP-9 F</t>
  </si>
  <si>
    <t>TRAMO PPKK 15+650 - 66+500 («MACENDA - SANTIAGO NORTE»)</t>
  </si>
  <si>
    <t>M2</t>
  </si>
  <si>
    <t>TRAMO 0+000F - 3+000F («0F - GUÍSAMO»)</t>
  </si>
  <si>
    <t>Línea 10 cm</t>
  </si>
  <si>
    <t>Línea 15 cm</t>
  </si>
  <si>
    <t>M2 Marcas viales reflectantes emulsión al agua</t>
  </si>
  <si>
    <t>Ml</t>
  </si>
  <si>
    <r>
      <rPr>
        <sz val="12"/>
        <color theme="6" tint="-0.249977111117893"/>
        <rFont val="Book Antiqua"/>
        <family val="1"/>
      </rPr>
      <t>Ml</t>
    </r>
    <r>
      <rPr>
        <sz val="12"/>
        <color theme="1"/>
        <rFont val="Book Antiqua"/>
        <family val="1"/>
      </rPr>
      <t xml:space="preserve"> Marca Vial reflectante emulsión al agua. Dotación 0,75 kg/m2 pintura y 0,5 kg/m2 microesferas (línea de borde en tronco de 20 cm de ancho).</t>
    </r>
  </si>
  <si>
    <r>
      <rPr>
        <sz val="12"/>
        <color theme="6" tint="-0.249977111117893"/>
        <rFont val="Book Antiqua"/>
        <family val="1"/>
      </rPr>
      <t>Ml</t>
    </r>
    <r>
      <rPr>
        <sz val="12"/>
        <color theme="1"/>
        <rFont val="Book Antiqua"/>
        <family val="1"/>
      </rPr>
      <t xml:space="preserve"> Marca Vial reflectante emulsión al agua. Dotación 0,75 kg/m2 pintura y 0,5 kg/m2 microesferas (línea de eje en tronco de 10 cm de ancho).</t>
    </r>
  </si>
  <si>
    <r>
      <rPr>
        <sz val="12"/>
        <color theme="6" tint="-0.249977111117893"/>
        <rFont val="Book Antiqua"/>
        <family val="1"/>
      </rPr>
      <t>Ml</t>
    </r>
    <r>
      <rPr>
        <sz val="12"/>
        <color theme="1"/>
        <rFont val="Book Antiqua"/>
        <family val="1"/>
      </rPr>
      <t xml:space="preserve"> Marca Vial reflectante emulsión al agua. Dotación 0,75 kg/m2 pintura y 0,5 kg/m2 microesferas (línea de borde en ramales de 15 cm de ancho).</t>
    </r>
  </si>
  <si>
    <t>M2 Marca Vial reflectante emulsión al agua. Dotación 0,75 kg/m2 pintura y 0,5 kg/m2 microesferas (símbolos y cebreados)</t>
  </si>
  <si>
    <r>
      <rPr>
        <sz val="12"/>
        <color theme="6" tint="-0.249977111117893"/>
        <rFont val="Book Antiqua"/>
        <family val="1"/>
      </rPr>
      <t>Ml</t>
    </r>
    <r>
      <rPr>
        <sz val="12"/>
        <color theme="1"/>
        <rFont val="Book Antiqua"/>
        <family val="1"/>
      </rPr>
      <t xml:space="preserve"> Marca Vial reflectante emulsión al agua. Dotación 0,75 kg/m2 pintura y 0,5 kg/m2 microesferas (línea de tacos de 40 cm de ancho, «taqueado»).</t>
    </r>
  </si>
  <si>
    <t>Medición</t>
  </si>
  <si>
    <t>Línea 20cm</t>
  </si>
  <si>
    <t>Línea 40 cm</t>
  </si>
  <si>
    <t>Símbolos</t>
  </si>
  <si>
    <t>AP-9 FS</t>
  </si>
  <si>
    <t xml:space="preserve">Los tres carriles </t>
  </si>
  <si>
    <t>TRATAMIENTO SUPERFICIAL EN ZONAS DE LAS AUTOPISTA AP-9 Y AP-9F</t>
  </si>
  <si>
    <r>
      <rPr>
        <b/>
        <sz val="18"/>
        <color theme="1"/>
        <rFont val="Book Antiqua"/>
        <family val="1"/>
      </rPr>
      <t>ANEXO I</t>
    </r>
    <r>
      <rPr>
        <sz val="18"/>
        <color theme="1"/>
        <rFont val="Book Antiqua"/>
        <family val="1"/>
      </rPr>
      <t xml:space="preserve"> MEDICIONES SH MF CORUÑA</t>
    </r>
  </si>
  <si>
    <t>SUPERFICIE TOTAL (M2)</t>
  </si>
  <si>
    <t>TOTALES</t>
  </si>
  <si>
    <t>ANEXO I MEDICIONES MF CORUÑA</t>
  </si>
  <si>
    <t>REPOSICIÓN DE SEÑALIZACIÓN HORIZONTAL</t>
  </si>
  <si>
    <r>
      <rPr>
        <b/>
        <sz val="18"/>
        <color theme="1"/>
        <rFont val="Book Antiqua"/>
        <family val="1"/>
      </rPr>
      <t>ANEXO II</t>
    </r>
    <r>
      <rPr>
        <sz val="18"/>
        <color theme="1"/>
        <rFont val="Book Antiqua"/>
        <family val="1"/>
      </rPr>
      <t xml:space="preserve"> MODELO PRESENTACION DE OFERTAS</t>
    </r>
  </si>
  <si>
    <t>REPOSICIÓN DE MARCAS VIALES</t>
  </si>
  <si>
    <t>TOTAL</t>
  </si>
  <si>
    <t>TOTAL CON IVA</t>
  </si>
  <si>
    <t>Fecha y sello / firma empresa</t>
  </si>
  <si>
    <r>
      <t xml:space="preserve">Aplicación de 2 capas de microaglomerado en frío, la primera tipo MICROF 5 inf C60BP5 MIC, con una dotación mínima de 8kg/m2 (excluida el agua total) con </t>
    </r>
    <r>
      <rPr>
        <b/>
        <sz val="11"/>
        <color theme="1"/>
        <rFont val="Book Antiqua"/>
        <family val="1"/>
      </rPr>
      <t>árido procedente de la cantera de Portodemouros</t>
    </r>
    <r>
      <rPr>
        <sz val="11"/>
        <color theme="1"/>
        <rFont val="Book Antiqua"/>
        <family val="1"/>
      </rPr>
      <t>, emulsión asfáltica tipo C60BP4 MIC y fibra sintética con una longitud entre 6 y 12 mm y una segunda capa tipo MICROF 8 SUP C60BP4 MIC, con una dotación mínima de 11 kg/m2 con árido 0/8 procedente de la cantera de Portodemouros, emulsión asfáltica tipo C60BP4 MIC y fibra sintética con una longitud entre 6 y 12 mm y aditivos  (según formula de trabajo) , completamente terminado. </t>
    </r>
  </si>
  <si>
    <t>SUBTOTAL 1</t>
  </si>
  <si>
    <t>SUBTOTAL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</si>
</sst>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_€"/>
    <numFmt numFmtId="165" formatCode="#,##0.00\ _€"/>
    <numFmt numFmtId="166" formatCode="00\+000"/>
    <numFmt numFmtId="167" formatCode="#,##0.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6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indexed="8"/>
      <name val="Book Antiqua"/>
      <family val="1"/>
    </font>
    <font>
      <b/>
      <sz val="11"/>
      <name val="Book Antiqua"/>
      <family val="1"/>
    </font>
    <font>
      <b/>
      <sz val="14"/>
      <color theme="1"/>
      <name val="Book Antiqua"/>
      <family val="1"/>
    </font>
    <font>
      <sz val="12"/>
      <color theme="1"/>
      <name val="Book Antiqua"/>
      <family val="1"/>
    </font>
    <font>
      <sz val="10"/>
      <name val="Arial"/>
      <family val="2"/>
    </font>
    <font>
      <sz val="12"/>
      <color theme="6" tint="-0.249977111117893"/>
      <name val="Book Antiqua"/>
      <family val="1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Book Antiqua"/>
      <family val="1"/>
    </font>
    <font>
      <b/>
      <sz val="18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</cellStyleXfs>
  <cellXfs count="12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5" fillId="0" borderId="3" xfId="0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8" xfId="0" applyFont="1" applyBorder="1"/>
    <xf numFmtId="0" fontId="5" fillId="0" borderId="12" xfId="0" applyFont="1" applyBorder="1"/>
    <xf numFmtId="0" fontId="5" fillId="0" borderId="2" xfId="0" applyFont="1" applyBorder="1"/>
    <xf numFmtId="0" fontId="6" fillId="0" borderId="0" xfId="0" applyFont="1"/>
    <xf numFmtId="0" fontId="8" fillId="0" borderId="0" xfId="0" applyFont="1"/>
    <xf numFmtId="0" fontId="5" fillId="0" borderId="0" xfId="0" applyFont="1" applyFill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5" fillId="2" borderId="0" xfId="0" applyFont="1" applyFill="1"/>
    <xf numFmtId="0" fontId="6" fillId="0" borderId="1" xfId="0" applyFont="1" applyBorder="1" applyAlignment="1">
      <alignment horizontal="center"/>
    </xf>
    <xf numFmtId="0" fontId="8" fillId="2" borderId="0" xfId="0" applyFont="1" applyFill="1"/>
    <xf numFmtId="0" fontId="12" fillId="0" borderId="1" xfId="0" applyFont="1" applyBorder="1" applyAlignment="1">
      <alignment horizontal="justify" vertical="center"/>
    </xf>
    <xf numFmtId="164" fontId="12" fillId="0" borderId="0" xfId="0" applyNumberFormat="1" applyFont="1" applyAlignment="1">
      <alignment horizontal="right"/>
    </xf>
    <xf numFmtId="164" fontId="12" fillId="0" borderId="0" xfId="0" applyNumberFormat="1" applyFont="1"/>
    <xf numFmtId="0" fontId="8" fillId="3" borderId="9" xfId="0" applyFont="1" applyFill="1" applyBorder="1" applyAlignment="1">
      <alignment horizontal="center" vertical="center"/>
    </xf>
    <xf numFmtId="164" fontId="8" fillId="3" borderId="11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166" fontId="5" fillId="0" borderId="12" xfId="0" applyNumberFormat="1" applyFont="1" applyBorder="1" applyAlignment="1">
      <alignment horizontal="center"/>
    </xf>
    <xf numFmtId="166" fontId="5" fillId="0" borderId="13" xfId="0" applyNumberFormat="1" applyFont="1" applyBorder="1" applyAlignment="1">
      <alignment horizontal="center"/>
    </xf>
    <xf numFmtId="166" fontId="5" fillId="0" borderId="2" xfId="0" applyNumberFormat="1" applyFont="1" applyBorder="1" applyAlignment="1">
      <alignment horizontal="center"/>
    </xf>
    <xf numFmtId="167" fontId="5" fillId="0" borderId="12" xfId="0" applyNumberFormat="1" applyFont="1" applyBorder="1" applyAlignment="1">
      <alignment horizontal="center"/>
    </xf>
    <xf numFmtId="167" fontId="5" fillId="0" borderId="13" xfId="0" applyNumberFormat="1" applyFont="1" applyBorder="1" applyAlignment="1">
      <alignment horizontal="center"/>
    </xf>
    <xf numFmtId="167" fontId="5" fillId="0" borderId="2" xfId="0" applyNumberFormat="1" applyFont="1" applyBorder="1" applyAlignment="1">
      <alignment horizontal="center"/>
    </xf>
    <xf numFmtId="4" fontId="10" fillId="0" borderId="0" xfId="0" applyNumberFormat="1" applyFont="1" applyFill="1"/>
    <xf numFmtId="165" fontId="5" fillId="0" borderId="12" xfId="0" applyNumberFormat="1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3" borderId="12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Border="1"/>
    <xf numFmtId="166" fontId="12" fillId="0" borderId="0" xfId="0" applyNumberFormat="1" applyFont="1"/>
    <xf numFmtId="166" fontId="8" fillId="3" borderId="12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166" fontId="5" fillId="0" borderId="12" xfId="0" applyNumberFormat="1" applyFont="1" applyBorder="1"/>
    <xf numFmtId="166" fontId="5" fillId="0" borderId="2" xfId="0" applyNumberFormat="1" applyFont="1" applyBorder="1"/>
    <xf numFmtId="166" fontId="5" fillId="0" borderId="0" xfId="0" applyNumberFormat="1" applyFont="1" applyBorder="1"/>
    <xf numFmtId="3" fontId="8" fillId="0" borderId="0" xfId="0" applyNumberFormat="1" applyFont="1" applyAlignment="1">
      <alignment horizontal="center" vertical="center"/>
    </xf>
    <xf numFmtId="3" fontId="12" fillId="0" borderId="0" xfId="0" applyNumberFormat="1" applyFont="1"/>
    <xf numFmtId="3" fontId="8" fillId="3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right"/>
    </xf>
    <xf numFmtId="164" fontId="8" fillId="3" borderId="5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left" vertical="top" wrapText="1"/>
    </xf>
    <xf numFmtId="4" fontId="12" fillId="0" borderId="1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166" fontId="5" fillId="0" borderId="13" xfId="0" applyNumberFormat="1" applyFont="1" applyFill="1" applyBorder="1" applyAlignment="1">
      <alignment horizontal="center"/>
    </xf>
    <xf numFmtId="3" fontId="6" fillId="3" borderId="1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3" fontId="12" fillId="0" borderId="0" xfId="0" applyNumberFormat="1" applyFont="1" applyAlignment="1">
      <alignment horizontal="right"/>
    </xf>
    <xf numFmtId="3" fontId="8" fillId="3" borderId="12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/>
    <xf numFmtId="3" fontId="5" fillId="0" borderId="0" xfId="0" applyNumberFormat="1" applyFont="1"/>
    <xf numFmtId="0" fontId="0" fillId="2" borderId="0" xfId="0" applyFill="1"/>
    <xf numFmtId="0" fontId="5" fillId="0" borderId="16" xfId="0" applyFont="1" applyBorder="1"/>
    <xf numFmtId="166" fontId="5" fillId="0" borderId="4" xfId="0" applyNumberFormat="1" applyFont="1" applyBorder="1"/>
    <xf numFmtId="165" fontId="5" fillId="0" borderId="5" xfId="0" applyNumberFormat="1" applyFont="1" applyBorder="1" applyAlignment="1">
      <alignment horizontal="center"/>
    </xf>
    <xf numFmtId="166" fontId="5" fillId="0" borderId="15" xfId="0" applyNumberFormat="1" applyFont="1" applyBorder="1" applyAlignment="1">
      <alignment horizontal="center"/>
    </xf>
    <xf numFmtId="165" fontId="5" fillId="0" borderId="15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4" fontId="5" fillId="0" borderId="1" xfId="0" applyNumberFormat="1" applyFont="1" applyBorder="1"/>
    <xf numFmtId="0" fontId="18" fillId="2" borderId="0" xfId="0" applyFont="1" applyFill="1"/>
    <xf numFmtId="0" fontId="7" fillId="2" borderId="0" xfId="0" applyFont="1" applyFill="1"/>
    <xf numFmtId="164" fontId="5" fillId="2" borderId="0" xfId="0" applyNumberFormat="1" applyFont="1" applyFill="1" applyAlignment="1">
      <alignment horizontal="right"/>
    </xf>
    <xf numFmtId="164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/>
    <xf numFmtId="3" fontId="6" fillId="0" borderId="0" xfId="0" applyNumberFormat="1" applyFont="1" applyBorder="1" applyAlignment="1">
      <alignment horizontal="center"/>
    </xf>
    <xf numFmtId="0" fontId="6" fillId="2" borderId="0" xfId="0" applyFont="1" applyFill="1"/>
    <xf numFmtId="0" fontId="19" fillId="2" borderId="0" xfId="0" applyFont="1" applyFill="1"/>
    <xf numFmtId="3" fontId="8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/>
    <xf numFmtId="0" fontId="0" fillId="0" borderId="0" xfId="0" applyAlignment="1">
      <alignment horizontal="right"/>
    </xf>
    <xf numFmtId="4" fontId="16" fillId="0" borderId="1" xfId="0" applyNumberFormat="1" applyFont="1" applyBorder="1"/>
    <xf numFmtId="0" fontId="0" fillId="0" borderId="1" xfId="0" applyBorder="1"/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0" fontId="16" fillId="0" borderId="3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2 2 2" xfId="3" xr:uid="{9FFB4739-FD57-45DD-B176-82187C2CB886}"/>
    <cellStyle name="Normal 3" xfId="4" xr:uid="{2FEEE0F9-5B29-46F2-9EFA-48909DF8A58D}"/>
    <cellStyle name="Normal 4 2" xfId="5" xr:uid="{EC271443-6234-420A-9FA6-6A5D69619836}"/>
    <cellStyle name="Porcentaje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47D4-CACC-44B3-BD2B-222C4F6EC5BD}">
  <sheetPr>
    <pageSetUpPr fitToPage="1"/>
  </sheetPr>
  <dimension ref="A1:J35"/>
  <sheetViews>
    <sheetView showGridLines="0" view="pageBreakPreview" zoomScale="60" zoomScaleNormal="60" workbookViewId="0">
      <selection activeCell="G45" sqref="G45"/>
    </sheetView>
  </sheetViews>
  <sheetFormatPr baseColWidth="10" defaultColWidth="15.28515625" defaultRowHeight="16.5" x14ac:dyDescent="0.3"/>
  <cols>
    <col min="1" max="1" width="13.140625" style="3" customWidth="1"/>
    <col min="2" max="2" width="15.28515625" style="16"/>
    <col min="3" max="3" width="17.7109375" style="16" customWidth="1"/>
    <col min="4" max="7" width="15.28515625" style="16"/>
    <col min="8" max="8" width="20.140625" style="78" bestFit="1" customWidth="1"/>
    <col min="9" max="9" width="21.5703125" style="16" bestFit="1" customWidth="1"/>
    <col min="10" max="10" width="16.28515625" style="16" bestFit="1" customWidth="1"/>
    <col min="11" max="16384" width="15.28515625" style="16"/>
  </cols>
  <sheetData>
    <row r="1" spans="1:10" s="3" customFormat="1" x14ac:dyDescent="0.3">
      <c r="F1" s="4"/>
      <c r="G1" s="4"/>
      <c r="H1" s="74"/>
      <c r="I1" s="5"/>
      <c r="J1" s="5"/>
    </row>
    <row r="2" spans="1:10" s="3" customFormat="1" ht="23.25" x14ac:dyDescent="0.35">
      <c r="A2" s="98" t="s">
        <v>39</v>
      </c>
      <c r="B2" s="97"/>
      <c r="C2" s="92"/>
      <c r="D2" s="17"/>
      <c r="E2" s="17"/>
      <c r="F2" s="93"/>
      <c r="G2" s="93"/>
      <c r="H2" s="94"/>
      <c r="I2" s="95"/>
      <c r="J2" s="95"/>
    </row>
    <row r="3" spans="1:10" s="3" customFormat="1" x14ac:dyDescent="0.3">
      <c r="F3" s="4"/>
      <c r="G3" s="4"/>
      <c r="H3" s="74"/>
      <c r="I3" s="5"/>
      <c r="J3" s="5"/>
    </row>
    <row r="4" spans="1:10" s="3" customFormat="1" x14ac:dyDescent="0.3">
      <c r="C4" s="13" t="s">
        <v>35</v>
      </c>
      <c r="F4" s="4"/>
      <c r="G4" s="4"/>
      <c r="H4" s="74"/>
      <c r="I4" s="5"/>
      <c r="J4" s="5"/>
    </row>
    <row r="5" spans="1:10" s="3" customFormat="1" x14ac:dyDescent="0.3">
      <c r="C5" s="13"/>
      <c r="F5" s="4"/>
      <c r="G5" s="4"/>
      <c r="H5" s="74"/>
      <c r="I5" s="5"/>
      <c r="J5" s="5"/>
    </row>
    <row r="6" spans="1:10" s="3" customFormat="1" x14ac:dyDescent="0.3">
      <c r="B6" s="64"/>
      <c r="C6" s="12" t="s">
        <v>17</v>
      </c>
      <c r="F6" s="4"/>
      <c r="G6" s="4"/>
      <c r="H6" s="74"/>
      <c r="I6" s="5"/>
      <c r="J6" s="5"/>
    </row>
    <row r="7" spans="1:10" x14ac:dyDescent="0.3">
      <c r="F7" s="21"/>
      <c r="G7" s="21"/>
      <c r="H7" s="75"/>
      <c r="I7" s="22"/>
    </row>
    <row r="8" spans="1:10" ht="33" x14ac:dyDescent="0.3">
      <c r="C8" s="23" t="s">
        <v>1</v>
      </c>
      <c r="D8" s="46" t="s">
        <v>7</v>
      </c>
      <c r="E8" s="47" t="s">
        <v>8</v>
      </c>
      <c r="F8" s="48" t="s">
        <v>10</v>
      </c>
      <c r="G8" s="48" t="s">
        <v>11</v>
      </c>
      <c r="H8" s="48" t="s">
        <v>9</v>
      </c>
      <c r="I8" s="66" t="s">
        <v>15</v>
      </c>
    </row>
    <row r="9" spans="1:10" x14ac:dyDescent="0.3">
      <c r="B9" s="106" t="s">
        <v>0</v>
      </c>
      <c r="C9" s="6" t="s">
        <v>6</v>
      </c>
      <c r="D9" s="34">
        <v>24500</v>
      </c>
      <c r="E9" s="34">
        <v>24750</v>
      </c>
      <c r="F9" s="41">
        <f>+ABS(E9-D9)</f>
        <v>250</v>
      </c>
      <c r="G9" s="41">
        <v>7.2</v>
      </c>
      <c r="H9" s="49">
        <f>+F9*G9</f>
        <v>1800</v>
      </c>
      <c r="I9" s="41" t="s">
        <v>3</v>
      </c>
    </row>
    <row r="10" spans="1:10" x14ac:dyDescent="0.3">
      <c r="B10" s="107"/>
      <c r="C10" s="7" t="s">
        <v>6</v>
      </c>
      <c r="D10" s="35">
        <v>24750</v>
      </c>
      <c r="E10" s="35">
        <v>30700</v>
      </c>
      <c r="F10" s="42">
        <f t="shared" ref="F10:F16" si="0">+ABS(E10-D10)</f>
        <v>5950</v>
      </c>
      <c r="G10" s="42">
        <v>10.8</v>
      </c>
      <c r="H10" s="50">
        <f t="shared" ref="H10:H16" si="1">+F10*G10</f>
        <v>64260.000000000007</v>
      </c>
      <c r="I10" s="42" t="s">
        <v>3</v>
      </c>
      <c r="J10" s="16" t="s">
        <v>34</v>
      </c>
    </row>
    <row r="11" spans="1:10" x14ac:dyDescent="0.3">
      <c r="B11" s="107"/>
      <c r="C11" s="7" t="s">
        <v>6</v>
      </c>
      <c r="D11" s="35">
        <v>30700</v>
      </c>
      <c r="E11" s="35">
        <v>34000</v>
      </c>
      <c r="F11" s="42">
        <f t="shared" si="0"/>
        <v>3300</v>
      </c>
      <c r="G11" s="42">
        <v>7.2</v>
      </c>
      <c r="H11" s="50">
        <f t="shared" si="1"/>
        <v>23760</v>
      </c>
      <c r="I11" s="42" t="s">
        <v>3</v>
      </c>
    </row>
    <row r="12" spans="1:10" x14ac:dyDescent="0.3">
      <c r="B12" s="107"/>
      <c r="C12" s="7" t="s">
        <v>6</v>
      </c>
      <c r="D12" s="35">
        <v>46000</v>
      </c>
      <c r="E12" s="35">
        <v>48500</v>
      </c>
      <c r="F12" s="42">
        <f t="shared" si="0"/>
        <v>2500</v>
      </c>
      <c r="G12" s="42">
        <v>7.2</v>
      </c>
      <c r="H12" s="50">
        <f t="shared" si="1"/>
        <v>18000</v>
      </c>
      <c r="I12" s="42" t="s">
        <v>3</v>
      </c>
    </row>
    <row r="13" spans="1:10" x14ac:dyDescent="0.3">
      <c r="B13" s="107"/>
      <c r="C13" s="7" t="s">
        <v>6</v>
      </c>
      <c r="D13" s="35">
        <v>52000</v>
      </c>
      <c r="E13" s="35">
        <v>52700</v>
      </c>
      <c r="F13" s="42">
        <f t="shared" si="0"/>
        <v>700</v>
      </c>
      <c r="G13" s="42">
        <v>7.2</v>
      </c>
      <c r="H13" s="50">
        <f t="shared" si="1"/>
        <v>5040</v>
      </c>
      <c r="I13" s="42" t="s">
        <v>3</v>
      </c>
    </row>
    <row r="14" spans="1:10" x14ac:dyDescent="0.3">
      <c r="B14" s="107"/>
      <c r="C14" s="84" t="s">
        <v>6</v>
      </c>
      <c r="D14" s="87">
        <v>55350</v>
      </c>
      <c r="E14" s="87">
        <v>56350</v>
      </c>
      <c r="F14" s="88">
        <f t="shared" si="0"/>
        <v>1000</v>
      </c>
      <c r="G14" s="88">
        <v>7.2</v>
      </c>
      <c r="H14" s="89">
        <f t="shared" si="1"/>
        <v>7200</v>
      </c>
      <c r="I14" s="88" t="s">
        <v>3</v>
      </c>
    </row>
    <row r="15" spans="1:10" x14ac:dyDescent="0.3">
      <c r="B15" s="107"/>
      <c r="C15" s="7" t="s">
        <v>5</v>
      </c>
      <c r="D15" s="35">
        <v>34500</v>
      </c>
      <c r="E15" s="71">
        <v>29000</v>
      </c>
      <c r="F15" s="42">
        <f t="shared" si="0"/>
        <v>5500</v>
      </c>
      <c r="G15" s="42">
        <v>7.2</v>
      </c>
      <c r="H15" s="50">
        <f t="shared" si="1"/>
        <v>39600</v>
      </c>
      <c r="I15" s="42" t="s">
        <v>3</v>
      </c>
    </row>
    <row r="16" spans="1:10" x14ac:dyDescent="0.3">
      <c r="B16" s="108"/>
      <c r="C16" s="9" t="s">
        <v>5</v>
      </c>
      <c r="D16" s="36">
        <v>20500</v>
      </c>
      <c r="E16" s="36">
        <v>19050</v>
      </c>
      <c r="F16" s="44">
        <f t="shared" si="0"/>
        <v>1450</v>
      </c>
      <c r="G16" s="44">
        <v>7.2</v>
      </c>
      <c r="H16" s="51">
        <f t="shared" si="1"/>
        <v>10440</v>
      </c>
      <c r="I16" s="44" t="s">
        <v>3</v>
      </c>
    </row>
    <row r="17" spans="1:10" x14ac:dyDescent="0.3">
      <c r="D17" s="54"/>
      <c r="E17" s="54"/>
      <c r="H17" s="73">
        <f>+SUM(H9:H16)</f>
        <v>170100</v>
      </c>
    </row>
    <row r="18" spans="1:10" x14ac:dyDescent="0.3">
      <c r="D18" s="54"/>
      <c r="E18" s="54"/>
      <c r="H18" s="60"/>
    </row>
    <row r="19" spans="1:10" x14ac:dyDescent="0.3">
      <c r="D19" s="54"/>
      <c r="E19" s="54"/>
      <c r="H19" s="60"/>
    </row>
    <row r="20" spans="1:10" x14ac:dyDescent="0.3">
      <c r="B20" s="65"/>
      <c r="C20" s="12" t="s">
        <v>19</v>
      </c>
      <c r="D20" s="54"/>
      <c r="E20" s="54"/>
      <c r="H20" s="60"/>
    </row>
    <row r="21" spans="1:10" x14ac:dyDescent="0.3">
      <c r="D21" s="54"/>
      <c r="E21" s="54"/>
      <c r="H21" s="76"/>
    </row>
    <row r="22" spans="1:10" ht="33" x14ac:dyDescent="0.3">
      <c r="C22" s="45" t="s">
        <v>1</v>
      </c>
      <c r="D22" s="55" t="s">
        <v>7</v>
      </c>
      <c r="E22" s="56" t="s">
        <v>8</v>
      </c>
      <c r="F22" s="48" t="s">
        <v>10</v>
      </c>
      <c r="G22" s="48" t="s">
        <v>11</v>
      </c>
      <c r="H22" s="62" t="s">
        <v>9</v>
      </c>
      <c r="I22" s="24" t="s">
        <v>15</v>
      </c>
    </row>
    <row r="23" spans="1:10" x14ac:dyDescent="0.3">
      <c r="B23" s="106" t="s">
        <v>33</v>
      </c>
      <c r="C23" s="6" t="s">
        <v>6</v>
      </c>
      <c r="D23" s="57">
        <v>1000</v>
      </c>
      <c r="E23" s="85">
        <v>700</v>
      </c>
      <c r="F23" s="10">
        <f>+ABS(E23-D23)</f>
        <v>300</v>
      </c>
      <c r="G23" s="10">
        <v>7.2</v>
      </c>
      <c r="H23" s="49">
        <f>+G23*F23</f>
        <v>2160</v>
      </c>
      <c r="I23" s="44" t="s">
        <v>3</v>
      </c>
    </row>
    <row r="24" spans="1:10" x14ac:dyDescent="0.3">
      <c r="B24" s="108"/>
      <c r="C24" s="11" t="s">
        <v>6</v>
      </c>
      <c r="D24" s="58">
        <v>300</v>
      </c>
      <c r="E24" s="58">
        <v>0</v>
      </c>
      <c r="F24" s="11">
        <f>+ABS(E24-D24)</f>
        <v>300</v>
      </c>
      <c r="G24" s="11">
        <v>3.6</v>
      </c>
      <c r="H24" s="51">
        <f>G24*F24</f>
        <v>1080</v>
      </c>
      <c r="I24" s="44" t="s">
        <v>3</v>
      </c>
    </row>
    <row r="25" spans="1:10" x14ac:dyDescent="0.3">
      <c r="A25" s="8"/>
      <c r="B25" s="52"/>
      <c r="C25" s="8"/>
      <c r="D25" s="59"/>
      <c r="E25" s="59"/>
      <c r="F25" s="8"/>
      <c r="G25" s="8"/>
      <c r="H25" s="73">
        <f>+SUM(H24:H24)</f>
        <v>1080</v>
      </c>
      <c r="I25" s="43"/>
    </row>
    <row r="26" spans="1:10" x14ac:dyDescent="0.3">
      <c r="A26" s="8"/>
      <c r="B26" s="52"/>
      <c r="C26" s="8"/>
      <c r="D26" s="59"/>
      <c r="E26" s="59"/>
      <c r="F26" s="8"/>
      <c r="G26" s="8"/>
      <c r="H26" s="77"/>
      <c r="I26" s="43"/>
    </row>
    <row r="27" spans="1:10" x14ac:dyDescent="0.3">
      <c r="A27" s="8"/>
      <c r="B27" s="52"/>
      <c r="C27" s="8"/>
      <c r="D27" s="59"/>
      <c r="E27" s="59"/>
      <c r="F27" s="8"/>
      <c r="G27" s="8"/>
      <c r="H27" s="70"/>
      <c r="I27" s="43"/>
    </row>
    <row r="28" spans="1:10" x14ac:dyDescent="0.3">
      <c r="A28" s="8"/>
      <c r="B28" s="53"/>
      <c r="C28" s="53"/>
      <c r="D28" s="53"/>
      <c r="G28" s="64" t="s">
        <v>37</v>
      </c>
      <c r="H28" s="99">
        <f>+H25+H17</f>
        <v>171180</v>
      </c>
    </row>
    <row r="29" spans="1:10" x14ac:dyDescent="0.3">
      <c r="A29" s="8"/>
      <c r="B29" s="53"/>
      <c r="C29" s="53"/>
      <c r="D29" s="53"/>
      <c r="H29" s="25"/>
    </row>
    <row r="30" spans="1:10" x14ac:dyDescent="0.3">
      <c r="A30" s="8"/>
      <c r="B30" s="53"/>
      <c r="C30" s="53"/>
      <c r="D30" s="53"/>
    </row>
    <row r="31" spans="1:10" x14ac:dyDescent="0.3">
      <c r="A31" s="8"/>
      <c r="B31" s="53"/>
      <c r="C31" s="53"/>
      <c r="D31" s="53"/>
      <c r="H31" s="25"/>
      <c r="J31" s="26"/>
    </row>
    <row r="32" spans="1:10" x14ac:dyDescent="0.3">
      <c r="A32" s="8"/>
      <c r="B32" s="53"/>
      <c r="C32" s="53"/>
      <c r="D32" s="53"/>
    </row>
    <row r="33" spans="1:4" x14ac:dyDescent="0.3">
      <c r="A33" s="8"/>
      <c r="B33" s="53"/>
      <c r="C33" s="53"/>
      <c r="D33" s="53"/>
    </row>
    <row r="34" spans="1:4" x14ac:dyDescent="0.3">
      <c r="A34" s="8"/>
      <c r="B34" s="53"/>
      <c r="C34" s="53"/>
      <c r="D34" s="53"/>
    </row>
    <row r="35" spans="1:4" x14ac:dyDescent="0.3">
      <c r="A35" s="8"/>
      <c r="B35" s="53"/>
      <c r="C35" s="53"/>
      <c r="D35" s="53"/>
    </row>
  </sheetData>
  <mergeCells count="2">
    <mergeCell ref="B9:B16"/>
    <mergeCell ref="B23:B24"/>
  </mergeCells>
  <pageMargins left="0.23622047244094491" right="0.23622047244094491" top="0.74803149606299213" bottom="0.74803149606299213" header="0.31496062992125984" footer="0.31496062992125984"/>
  <pageSetup paperSize="9" scale="60" fitToHeight="0" orientation="portrait" r:id="rId1"/>
  <headerFoot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79C7A-5DE9-42D2-88AF-2F3945100389}">
  <sheetPr>
    <pageSetUpPr fitToPage="1"/>
  </sheetPr>
  <dimension ref="A1:M33"/>
  <sheetViews>
    <sheetView showGridLines="0" view="pageBreakPreview" zoomScale="60" zoomScaleNormal="60" workbookViewId="0">
      <selection activeCell="A2" sqref="A2:M29"/>
    </sheetView>
  </sheetViews>
  <sheetFormatPr baseColWidth="10" defaultColWidth="15.28515625" defaultRowHeight="16.5" x14ac:dyDescent="0.3"/>
  <cols>
    <col min="1" max="1" width="13.140625" style="3" customWidth="1"/>
    <col min="2" max="2" width="15.28515625" style="16"/>
    <col min="3" max="3" width="17.7109375" style="16" customWidth="1"/>
    <col min="4" max="5" width="15.28515625" style="16"/>
    <col min="6" max="6" width="15.28515625" style="61" customWidth="1"/>
    <col min="7" max="7" width="15.28515625" style="16" customWidth="1"/>
    <col min="8" max="8" width="20.140625" style="78" customWidth="1"/>
    <col min="9" max="12" width="21.5703125" style="61" bestFit="1" customWidth="1"/>
    <col min="13" max="13" width="21.5703125" style="16" bestFit="1" customWidth="1"/>
    <col min="14" max="16384" width="15.28515625" style="16"/>
  </cols>
  <sheetData>
    <row r="1" spans="1:13" s="3" customFormat="1" x14ac:dyDescent="0.3">
      <c r="F1" s="63"/>
      <c r="G1" s="4"/>
      <c r="H1" s="74"/>
      <c r="I1" s="82"/>
      <c r="J1" s="82"/>
      <c r="K1" s="82"/>
      <c r="L1" s="82"/>
      <c r="M1" s="5"/>
    </row>
    <row r="2" spans="1:13" s="3" customFormat="1" ht="23.25" x14ac:dyDescent="0.35">
      <c r="A2" s="91" t="s">
        <v>36</v>
      </c>
      <c r="B2" s="17"/>
      <c r="C2" s="92"/>
      <c r="D2" s="17"/>
      <c r="E2" s="17"/>
      <c r="F2" s="93"/>
      <c r="G2" s="93"/>
      <c r="H2" s="94"/>
      <c r="I2" s="95"/>
      <c r="J2" s="95"/>
      <c r="K2" s="17"/>
      <c r="L2" s="17"/>
      <c r="M2" s="17"/>
    </row>
    <row r="3" spans="1:13" s="3" customFormat="1" x14ac:dyDescent="0.3">
      <c r="F3" s="63"/>
      <c r="G3" s="4"/>
      <c r="H3" s="74"/>
      <c r="I3" s="82"/>
      <c r="J3" s="82"/>
      <c r="K3" s="82"/>
      <c r="L3" s="82"/>
      <c r="M3" s="5"/>
    </row>
    <row r="4" spans="1:13" s="3" customFormat="1" x14ac:dyDescent="0.3">
      <c r="C4" s="13" t="s">
        <v>40</v>
      </c>
      <c r="F4" s="63"/>
      <c r="G4" s="4"/>
      <c r="H4" s="74"/>
      <c r="I4" s="82"/>
      <c r="J4" s="82"/>
      <c r="K4" s="82"/>
      <c r="L4" s="82"/>
      <c r="M4" s="5"/>
    </row>
    <row r="5" spans="1:13" s="3" customFormat="1" x14ac:dyDescent="0.3">
      <c r="C5" s="13"/>
      <c r="F5" s="63"/>
      <c r="G5" s="4"/>
      <c r="H5" s="74"/>
      <c r="I5" s="82"/>
      <c r="J5" s="82"/>
      <c r="K5" s="82"/>
      <c r="L5" s="82"/>
      <c r="M5" s="5"/>
    </row>
    <row r="6" spans="1:13" s="3" customFormat="1" x14ac:dyDescent="0.3">
      <c r="B6" s="64"/>
      <c r="C6" s="12" t="s">
        <v>17</v>
      </c>
      <c r="F6" s="63"/>
      <c r="G6" s="4"/>
      <c r="H6" s="74"/>
      <c r="I6" s="82"/>
      <c r="J6" s="82"/>
      <c r="K6" s="82"/>
      <c r="L6" s="82"/>
      <c r="M6" s="5"/>
    </row>
    <row r="7" spans="1:13" x14ac:dyDescent="0.3">
      <c r="F7" s="79"/>
      <c r="G7" s="21"/>
      <c r="H7" s="75"/>
      <c r="M7" s="22"/>
    </row>
    <row r="8" spans="1:13" x14ac:dyDescent="0.3">
      <c r="C8" s="23" t="s">
        <v>1</v>
      </c>
      <c r="D8" s="46" t="s">
        <v>7</v>
      </c>
      <c r="E8" s="47" t="s">
        <v>8</v>
      </c>
      <c r="F8" s="80" t="s">
        <v>10</v>
      </c>
      <c r="G8" s="48" t="s">
        <v>11</v>
      </c>
      <c r="H8" s="48" t="s">
        <v>9</v>
      </c>
      <c r="I8" s="72" t="s">
        <v>20</v>
      </c>
      <c r="J8" s="72" t="s">
        <v>21</v>
      </c>
      <c r="K8" s="72" t="s">
        <v>30</v>
      </c>
      <c r="L8" s="72" t="s">
        <v>31</v>
      </c>
      <c r="M8" s="72" t="s">
        <v>32</v>
      </c>
    </row>
    <row r="9" spans="1:13" x14ac:dyDescent="0.3">
      <c r="B9" s="106" t="s">
        <v>0</v>
      </c>
      <c r="C9" s="6" t="s">
        <v>6</v>
      </c>
      <c r="D9" s="34">
        <v>24500</v>
      </c>
      <c r="E9" s="34">
        <v>24750</v>
      </c>
      <c r="F9" s="41">
        <f>+ABS(E9-D9)</f>
        <v>250</v>
      </c>
      <c r="G9" s="41">
        <v>7.2</v>
      </c>
      <c r="H9" s="49">
        <f>+F9*G9</f>
        <v>1800</v>
      </c>
      <c r="I9" s="37">
        <f>0.294117647058824*F9</f>
        <v>73.529411764705998</v>
      </c>
      <c r="J9" s="49"/>
      <c r="K9" s="49">
        <f>+F9*2</f>
        <v>500</v>
      </c>
      <c r="L9" s="49"/>
      <c r="M9" s="41"/>
    </row>
    <row r="10" spans="1:13" x14ac:dyDescent="0.3">
      <c r="B10" s="107"/>
      <c r="C10" s="7" t="s">
        <v>6</v>
      </c>
      <c r="D10" s="35">
        <v>24750</v>
      </c>
      <c r="E10" s="35">
        <v>30700</v>
      </c>
      <c r="F10" s="42">
        <f t="shared" ref="F10:F16" si="0">+ABS(E10-D10)</f>
        <v>5950</v>
      </c>
      <c r="G10" s="42">
        <v>10.8</v>
      </c>
      <c r="H10" s="50">
        <f t="shared" ref="H10:H16" si="1">+F10*G10</f>
        <v>64260.000000000007</v>
      </c>
      <c r="I10" s="38">
        <f>0.294117647058824*F10*2</f>
        <v>3500.0000000000055</v>
      </c>
      <c r="J10" s="50"/>
      <c r="K10" s="50">
        <f t="shared" ref="K10:K16" si="2">+F10*2</f>
        <v>11900</v>
      </c>
      <c r="L10" s="50"/>
      <c r="M10" s="42">
        <f>4.188*5</f>
        <v>20.939999999999998</v>
      </c>
    </row>
    <row r="11" spans="1:13" x14ac:dyDescent="0.3">
      <c r="B11" s="107"/>
      <c r="C11" s="7" t="s">
        <v>6</v>
      </c>
      <c r="D11" s="35">
        <v>30700</v>
      </c>
      <c r="E11" s="35">
        <v>34000</v>
      </c>
      <c r="F11" s="42">
        <f t="shared" si="0"/>
        <v>3300</v>
      </c>
      <c r="G11" s="42">
        <v>7.2</v>
      </c>
      <c r="H11" s="50">
        <f t="shared" si="1"/>
        <v>23760</v>
      </c>
      <c r="I11" s="38">
        <f t="shared" ref="I11:I16" si="3">0.294117647058824*F11</f>
        <v>970.58823529411916</v>
      </c>
      <c r="J11" s="50"/>
      <c r="K11" s="50">
        <f t="shared" si="2"/>
        <v>6600</v>
      </c>
      <c r="L11" s="50"/>
      <c r="M11" s="42"/>
    </row>
    <row r="12" spans="1:13" x14ac:dyDescent="0.3">
      <c r="B12" s="107"/>
      <c r="C12" s="7" t="s">
        <v>6</v>
      </c>
      <c r="D12" s="35">
        <v>46000</v>
      </c>
      <c r="E12" s="35">
        <v>48500</v>
      </c>
      <c r="F12" s="42">
        <f t="shared" si="0"/>
        <v>2500</v>
      </c>
      <c r="G12" s="42">
        <v>7.2</v>
      </c>
      <c r="H12" s="50">
        <f t="shared" si="1"/>
        <v>18000</v>
      </c>
      <c r="I12" s="38">
        <f t="shared" si="3"/>
        <v>735.29411764705992</v>
      </c>
      <c r="J12" s="50"/>
      <c r="K12" s="50">
        <f t="shared" si="2"/>
        <v>5000</v>
      </c>
      <c r="L12" s="50"/>
      <c r="M12" s="42"/>
    </row>
    <row r="13" spans="1:13" x14ac:dyDescent="0.3">
      <c r="B13" s="107"/>
      <c r="C13" s="7" t="s">
        <v>6</v>
      </c>
      <c r="D13" s="35">
        <v>52000</v>
      </c>
      <c r="E13" s="35">
        <v>52700</v>
      </c>
      <c r="F13" s="42">
        <f t="shared" si="0"/>
        <v>700</v>
      </c>
      <c r="G13" s="42">
        <v>7.2</v>
      </c>
      <c r="H13" s="50">
        <f t="shared" si="1"/>
        <v>5040</v>
      </c>
      <c r="I13" s="38">
        <f t="shared" si="3"/>
        <v>205.88235294117678</v>
      </c>
      <c r="J13" s="50"/>
      <c r="K13" s="50">
        <f t="shared" si="2"/>
        <v>1400</v>
      </c>
      <c r="L13" s="50"/>
      <c r="M13" s="42"/>
    </row>
    <row r="14" spans="1:13" x14ac:dyDescent="0.3">
      <c r="B14" s="107"/>
      <c r="C14" s="84" t="s">
        <v>6</v>
      </c>
      <c r="D14" s="87">
        <v>55350</v>
      </c>
      <c r="E14" s="87">
        <v>56350</v>
      </c>
      <c r="F14" s="88">
        <f t="shared" si="0"/>
        <v>1000</v>
      </c>
      <c r="G14" s="88">
        <v>7.2</v>
      </c>
      <c r="H14" s="89">
        <f t="shared" si="1"/>
        <v>7200</v>
      </c>
      <c r="I14" s="38">
        <f t="shared" si="3"/>
        <v>294.11764705882399</v>
      </c>
      <c r="J14" s="50"/>
      <c r="K14" s="50">
        <f t="shared" si="2"/>
        <v>2000</v>
      </c>
      <c r="L14" s="50"/>
      <c r="M14" s="42"/>
    </row>
    <row r="15" spans="1:13" x14ac:dyDescent="0.3">
      <c r="B15" s="107"/>
      <c r="C15" s="7" t="s">
        <v>5</v>
      </c>
      <c r="D15" s="35">
        <v>34500</v>
      </c>
      <c r="E15" s="71">
        <v>29000</v>
      </c>
      <c r="F15" s="42">
        <f t="shared" si="0"/>
        <v>5500</v>
      </c>
      <c r="G15" s="42">
        <v>7.2</v>
      </c>
      <c r="H15" s="50">
        <f t="shared" si="1"/>
        <v>39600</v>
      </c>
      <c r="I15" s="38">
        <f t="shared" si="3"/>
        <v>1617.647058823532</v>
      </c>
      <c r="J15" s="50"/>
      <c r="K15" s="50">
        <f t="shared" si="2"/>
        <v>11000</v>
      </c>
      <c r="L15" s="50"/>
      <c r="M15" s="42"/>
    </row>
    <row r="16" spans="1:13" x14ac:dyDescent="0.3">
      <c r="B16" s="108"/>
      <c r="C16" s="9" t="s">
        <v>5</v>
      </c>
      <c r="D16" s="36">
        <v>20500</v>
      </c>
      <c r="E16" s="36">
        <v>19050</v>
      </c>
      <c r="F16" s="44">
        <f t="shared" si="0"/>
        <v>1450</v>
      </c>
      <c r="G16" s="44">
        <v>7.2</v>
      </c>
      <c r="H16" s="51">
        <f t="shared" si="1"/>
        <v>10440</v>
      </c>
      <c r="I16" s="39">
        <f t="shared" si="3"/>
        <v>426.47058823529477</v>
      </c>
      <c r="J16" s="51"/>
      <c r="K16" s="51">
        <f t="shared" si="2"/>
        <v>2900</v>
      </c>
      <c r="L16" s="51">
        <v>120</v>
      </c>
      <c r="M16" s="44">
        <f>4.4*6+8.45*2</f>
        <v>43.3</v>
      </c>
    </row>
    <row r="17" spans="1:13" x14ac:dyDescent="0.3">
      <c r="D17" s="54"/>
      <c r="E17" s="54"/>
      <c r="H17" s="73">
        <f>+SUM(H9:H16)</f>
        <v>170100</v>
      </c>
    </row>
    <row r="18" spans="1:13" x14ac:dyDescent="0.3">
      <c r="D18" s="54"/>
      <c r="E18" s="54"/>
      <c r="H18" s="60"/>
    </row>
    <row r="19" spans="1:13" x14ac:dyDescent="0.3">
      <c r="D19" s="54"/>
      <c r="E19" s="54"/>
      <c r="H19" s="60"/>
    </row>
    <row r="20" spans="1:13" x14ac:dyDescent="0.3">
      <c r="B20" s="65"/>
      <c r="C20" s="12" t="s">
        <v>19</v>
      </c>
      <c r="D20" s="54"/>
      <c r="E20" s="54"/>
      <c r="F20" s="16"/>
      <c r="H20" s="60"/>
      <c r="I20" s="16"/>
    </row>
    <row r="21" spans="1:13" x14ac:dyDescent="0.3">
      <c r="D21" s="54"/>
      <c r="E21" s="54"/>
      <c r="F21" s="16"/>
      <c r="H21" s="76"/>
      <c r="I21" s="16"/>
    </row>
    <row r="22" spans="1:13" x14ac:dyDescent="0.3">
      <c r="C22" s="45" t="s">
        <v>1</v>
      </c>
      <c r="D22" s="55" t="s">
        <v>7</v>
      </c>
      <c r="E22" s="56" t="s">
        <v>8</v>
      </c>
      <c r="F22" s="48" t="s">
        <v>10</v>
      </c>
      <c r="G22" s="48" t="s">
        <v>11</v>
      </c>
      <c r="H22" s="62" t="s">
        <v>9</v>
      </c>
      <c r="I22" s="72" t="s">
        <v>20</v>
      </c>
      <c r="J22" s="72" t="s">
        <v>21</v>
      </c>
      <c r="K22" s="72" t="s">
        <v>30</v>
      </c>
      <c r="L22" s="72" t="s">
        <v>31</v>
      </c>
      <c r="M22" s="72" t="s">
        <v>32</v>
      </c>
    </row>
    <row r="23" spans="1:13" x14ac:dyDescent="0.3">
      <c r="B23" s="106" t="s">
        <v>33</v>
      </c>
      <c r="C23" s="6" t="s">
        <v>6</v>
      </c>
      <c r="D23" s="57">
        <v>1000</v>
      </c>
      <c r="E23" s="85">
        <v>700</v>
      </c>
      <c r="F23" s="10">
        <f>+ABS(E23-D23)</f>
        <v>300</v>
      </c>
      <c r="G23" s="10">
        <v>7.2</v>
      </c>
      <c r="H23" s="49">
        <f>+G23*F23</f>
        <v>2160</v>
      </c>
      <c r="I23" s="86">
        <f>0.294117647058824*F23</f>
        <v>88.2352941176472</v>
      </c>
      <c r="J23" s="86"/>
      <c r="K23" s="86">
        <f>+F23*2</f>
        <v>600</v>
      </c>
      <c r="L23" s="86"/>
      <c r="M23" s="86"/>
    </row>
    <row r="24" spans="1:13" x14ac:dyDescent="0.3">
      <c r="B24" s="108"/>
      <c r="C24" s="11" t="s">
        <v>6</v>
      </c>
      <c r="D24" s="58">
        <v>300</v>
      </c>
      <c r="E24" s="58">
        <v>0</v>
      </c>
      <c r="F24" s="11">
        <f>+ABS(E24-D24)</f>
        <v>300</v>
      </c>
      <c r="G24" s="11">
        <v>3.6</v>
      </c>
      <c r="H24" s="51">
        <f>G24*F24</f>
        <v>1080</v>
      </c>
      <c r="I24" s="44">
        <f>0.294117647058824*F24</f>
        <v>88.2352941176472</v>
      </c>
      <c r="J24" s="44"/>
      <c r="K24" s="44">
        <f>+F24</f>
        <v>300</v>
      </c>
      <c r="L24" s="44"/>
      <c r="M24" s="44">
        <v>20.94</v>
      </c>
    </row>
    <row r="25" spans="1:13" x14ac:dyDescent="0.3">
      <c r="B25" s="52"/>
      <c r="C25" s="8"/>
      <c r="D25" s="59"/>
      <c r="E25" s="59"/>
      <c r="F25" s="8"/>
      <c r="G25" s="8"/>
      <c r="H25" s="73">
        <f>+SUM(H24:H24)</f>
        <v>1080</v>
      </c>
      <c r="I25" s="43"/>
    </row>
    <row r="26" spans="1:13" x14ac:dyDescent="0.3">
      <c r="D26" s="54"/>
      <c r="E26" s="54"/>
      <c r="H26" s="60"/>
    </row>
    <row r="27" spans="1:13" x14ac:dyDescent="0.3">
      <c r="A27" s="8"/>
      <c r="B27" s="53"/>
      <c r="C27" s="53"/>
      <c r="D27" s="53"/>
      <c r="H27" s="25"/>
      <c r="I27" s="109" t="s">
        <v>38</v>
      </c>
      <c r="J27" s="110"/>
      <c r="K27" s="110"/>
      <c r="L27" s="110"/>
      <c r="M27" s="111"/>
    </row>
    <row r="28" spans="1:13" x14ac:dyDescent="0.3">
      <c r="A28" s="8"/>
      <c r="B28" s="53"/>
      <c r="C28" s="53"/>
      <c r="D28" s="53"/>
      <c r="I28" s="72" t="s">
        <v>20</v>
      </c>
      <c r="J28" s="72" t="s">
        <v>21</v>
      </c>
      <c r="K28" s="72" t="s">
        <v>30</v>
      </c>
      <c r="L28" s="72" t="s">
        <v>31</v>
      </c>
      <c r="M28" s="72" t="s">
        <v>32</v>
      </c>
    </row>
    <row r="29" spans="1:13" x14ac:dyDescent="0.3">
      <c r="A29" s="8"/>
      <c r="B29" s="53"/>
      <c r="C29" s="53"/>
      <c r="D29" s="53"/>
      <c r="H29" s="96"/>
      <c r="I29" s="90">
        <f>+SUM(I9:I16,I23:I24)</f>
        <v>8000.0000000000118</v>
      </c>
      <c r="J29" s="81">
        <f>+SUM(J9:J16,J23:J24)</f>
        <v>0</v>
      </c>
      <c r="K29" s="81">
        <f>+SUM(K9:K16,K23:K24)</f>
        <v>42200</v>
      </c>
      <c r="L29" s="81">
        <f>+SUM(L9:L16,L23:L24)</f>
        <v>120</v>
      </c>
      <c r="M29" s="81">
        <f>+SUM(M9:M16,M23:M24)</f>
        <v>85.179999999999993</v>
      </c>
    </row>
    <row r="30" spans="1:13" x14ac:dyDescent="0.3">
      <c r="A30" s="8"/>
      <c r="B30" s="53"/>
      <c r="C30" s="53"/>
      <c r="D30" s="53"/>
    </row>
    <row r="31" spans="1:13" x14ac:dyDescent="0.3">
      <c r="A31" s="8"/>
      <c r="B31" s="53"/>
      <c r="C31" s="53"/>
      <c r="D31" s="53"/>
    </row>
    <row r="32" spans="1:13" x14ac:dyDescent="0.3">
      <c r="A32" s="8"/>
      <c r="B32" s="53"/>
      <c r="C32" s="53"/>
      <c r="D32" s="53"/>
    </row>
    <row r="33" spans="1:4" x14ac:dyDescent="0.3">
      <c r="A33" s="8"/>
      <c r="B33" s="53"/>
      <c r="C33" s="53"/>
      <c r="D33" s="53"/>
    </row>
  </sheetData>
  <mergeCells count="3">
    <mergeCell ref="B9:B16"/>
    <mergeCell ref="B23:B24"/>
    <mergeCell ref="I27:M27"/>
  </mergeCells>
  <pageMargins left="0.23622047244094491" right="0.23622047244094491" top="0.74803149606299213" bottom="0.74803149606299213" header="0.31496062992125984" footer="0.31496062992125984"/>
  <pageSetup paperSize="9" scale="41" fitToHeight="0" orientation="portrait" r:id="rId1"/>
  <headerFooter>
    <oddFooter>&amp;CPágina &amp;P de &amp;N</oddFooter>
  </headerFooter>
  <ignoredErrors>
    <ignoredError sqref="I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E41F5-FD5F-4C24-BCD8-29B53E0ADFBC}">
  <dimension ref="A2:M38"/>
  <sheetViews>
    <sheetView showGridLines="0" tabSelected="1" view="pageBreakPreview" zoomScale="60" zoomScaleNormal="70" workbookViewId="0">
      <selection activeCell="D25" sqref="D25"/>
    </sheetView>
  </sheetViews>
  <sheetFormatPr baseColWidth="10" defaultRowHeight="15" x14ac:dyDescent="0.25"/>
  <cols>
    <col min="1" max="1" width="12.5703125" bestFit="1" customWidth="1"/>
    <col min="4" max="4" width="99.28515625" customWidth="1"/>
    <col min="5" max="5" width="19.85546875" customWidth="1"/>
    <col min="6" max="6" width="20" customWidth="1"/>
    <col min="7" max="7" width="18.85546875" customWidth="1"/>
    <col min="8" max="8" width="6.42578125" customWidth="1"/>
    <col min="11" max="11" width="11" bestFit="1" customWidth="1"/>
    <col min="12" max="12" width="14.28515625" bestFit="1" customWidth="1"/>
  </cols>
  <sheetData>
    <row r="2" spans="1:13" ht="23.25" x14ac:dyDescent="0.35">
      <c r="A2" s="91" t="s">
        <v>41</v>
      </c>
      <c r="B2" s="83"/>
      <c r="C2" s="83"/>
      <c r="D2" s="83"/>
      <c r="E2" s="83"/>
      <c r="F2" s="83"/>
      <c r="G2" s="83"/>
    </row>
    <row r="4" spans="1:13" ht="16.5" x14ac:dyDescent="0.3">
      <c r="A4" s="40"/>
      <c r="B4" s="19" t="s">
        <v>35</v>
      </c>
      <c r="C4" s="17"/>
      <c r="D4" s="17"/>
      <c r="E4" s="17"/>
      <c r="F4" s="17"/>
      <c r="G4" s="17"/>
    </row>
    <row r="5" spans="1:13" ht="16.5" x14ac:dyDescent="0.3">
      <c r="A5" s="12"/>
      <c r="B5" s="14"/>
      <c r="C5" s="3"/>
      <c r="D5" s="3"/>
      <c r="E5" s="3"/>
      <c r="F5" s="3"/>
      <c r="G5" s="3"/>
      <c r="H5" s="1"/>
    </row>
    <row r="6" spans="1:13" x14ac:dyDescent="0.25">
      <c r="B6" s="118" t="s">
        <v>0</v>
      </c>
      <c r="C6" s="120" t="s">
        <v>4</v>
      </c>
      <c r="D6" s="121"/>
      <c r="E6" s="18" t="s">
        <v>12</v>
      </c>
      <c r="F6" s="18" t="s">
        <v>13</v>
      </c>
      <c r="G6" s="18" t="s">
        <v>14</v>
      </c>
      <c r="H6" s="1"/>
    </row>
    <row r="7" spans="1:13" ht="115.5" x14ac:dyDescent="0.25">
      <c r="B7" s="118"/>
      <c r="C7" s="31" t="s">
        <v>2</v>
      </c>
      <c r="D7" s="29" t="s">
        <v>46</v>
      </c>
      <c r="E7" s="30">
        <f>+'ANEXO I mediciones MF Coruña'!H17</f>
        <v>170100</v>
      </c>
      <c r="F7" s="30"/>
      <c r="G7" s="30">
        <f>+F7*E7</f>
        <v>0</v>
      </c>
      <c r="H7" s="27"/>
    </row>
    <row r="8" spans="1:13" ht="16.5" x14ac:dyDescent="0.3">
      <c r="B8" s="32"/>
      <c r="C8" s="33"/>
      <c r="D8" s="33"/>
      <c r="E8" s="33"/>
      <c r="F8" s="33"/>
      <c r="G8" s="33"/>
      <c r="H8" s="28"/>
    </row>
    <row r="9" spans="1:13" x14ac:dyDescent="0.25">
      <c r="B9" s="118" t="s">
        <v>16</v>
      </c>
      <c r="C9" s="119" t="s">
        <v>4</v>
      </c>
      <c r="D9" s="119"/>
      <c r="E9" s="18" t="s">
        <v>12</v>
      </c>
      <c r="F9" s="18" t="s">
        <v>13</v>
      </c>
      <c r="G9" s="18" t="s">
        <v>14</v>
      </c>
      <c r="H9" s="28"/>
    </row>
    <row r="10" spans="1:13" ht="115.5" x14ac:dyDescent="0.25">
      <c r="B10" s="118"/>
      <c r="C10" s="31" t="s">
        <v>2</v>
      </c>
      <c r="D10" s="29" t="s">
        <v>46</v>
      </c>
      <c r="E10" s="30">
        <f>+'ANEXO I mediciones MF Coruña'!H25</f>
        <v>1080</v>
      </c>
      <c r="F10" s="30"/>
      <c r="G10" s="30">
        <f>+F10*E10</f>
        <v>0</v>
      </c>
      <c r="H10" s="28"/>
    </row>
    <row r="11" spans="1:13" ht="16.5" x14ac:dyDescent="0.3">
      <c r="B11" s="3"/>
      <c r="C11" s="3"/>
      <c r="D11" s="3"/>
      <c r="E11" s="3"/>
      <c r="F11" s="100" t="s">
        <v>47</v>
      </c>
      <c r="G11" s="101">
        <f>+G10+G7</f>
        <v>0</v>
      </c>
    </row>
    <row r="12" spans="1:13" ht="16.5" x14ac:dyDescent="0.3">
      <c r="B12" s="3"/>
      <c r="C12" s="3"/>
      <c r="D12" s="3"/>
      <c r="E12" s="3"/>
      <c r="F12" s="3"/>
      <c r="G12" s="3"/>
    </row>
    <row r="13" spans="1:13" ht="16.5" x14ac:dyDescent="0.3">
      <c r="B13" s="3"/>
      <c r="C13" s="3"/>
      <c r="D13" s="3"/>
      <c r="E13" s="3"/>
      <c r="F13" s="3"/>
      <c r="G13" s="3"/>
    </row>
    <row r="14" spans="1:13" ht="21" x14ac:dyDescent="0.35">
      <c r="B14" s="19" t="s">
        <v>42</v>
      </c>
      <c r="C14" s="83"/>
      <c r="D14" s="83"/>
      <c r="E14" s="83"/>
      <c r="F14" s="83"/>
      <c r="G14" s="83"/>
      <c r="J14" s="2"/>
      <c r="K14" s="2"/>
      <c r="L14" s="2"/>
      <c r="M14" s="2"/>
    </row>
    <row r="15" spans="1:13" ht="21" x14ac:dyDescent="0.35">
      <c r="J15" s="2"/>
      <c r="K15" s="2"/>
      <c r="L15" s="2"/>
      <c r="M15" s="2"/>
    </row>
    <row r="16" spans="1:13" ht="18.75" x14ac:dyDescent="0.3">
      <c r="C16" s="15"/>
      <c r="D16" s="16"/>
      <c r="E16" s="122" t="s">
        <v>29</v>
      </c>
      <c r="F16" s="122" t="s">
        <v>13</v>
      </c>
      <c r="G16" s="122" t="s">
        <v>14</v>
      </c>
    </row>
    <row r="17" spans="3:7" ht="15" customHeight="1" x14ac:dyDescent="0.25">
      <c r="C17" s="120" t="s">
        <v>22</v>
      </c>
      <c r="D17" s="121"/>
      <c r="E17" s="122"/>
      <c r="F17" s="122"/>
      <c r="G17" s="122"/>
    </row>
    <row r="18" spans="3:7" ht="31.5" x14ac:dyDescent="0.25">
      <c r="C18" s="20" t="s">
        <v>23</v>
      </c>
      <c r="D18" s="68" t="s">
        <v>25</v>
      </c>
      <c r="E18" s="67">
        <f>+'Anexo I mediciones SH MF Coruña'!I29</f>
        <v>8000.0000000000118</v>
      </c>
      <c r="F18" s="67"/>
      <c r="G18" s="69">
        <f>+E18*F18</f>
        <v>0</v>
      </c>
    </row>
    <row r="19" spans="3:7" ht="31.5" x14ac:dyDescent="0.25">
      <c r="C19" s="20" t="s">
        <v>23</v>
      </c>
      <c r="D19" s="68" t="s">
        <v>26</v>
      </c>
      <c r="E19" s="67">
        <f>+'Anexo I mediciones SH MF Coruña'!J29</f>
        <v>0</v>
      </c>
      <c r="F19" s="67"/>
      <c r="G19" s="69">
        <f>+E19*F19</f>
        <v>0</v>
      </c>
    </row>
    <row r="20" spans="3:7" ht="31.5" x14ac:dyDescent="0.25">
      <c r="C20" s="20" t="s">
        <v>23</v>
      </c>
      <c r="D20" s="68" t="s">
        <v>24</v>
      </c>
      <c r="E20" s="67">
        <f>+'Anexo I mediciones SH MF Coruña'!K29</f>
        <v>42200</v>
      </c>
      <c r="F20" s="67"/>
      <c r="G20" s="69">
        <f>+E20*F20</f>
        <v>0</v>
      </c>
    </row>
    <row r="21" spans="3:7" ht="31.5" x14ac:dyDescent="0.25">
      <c r="C21" s="20" t="s">
        <v>23</v>
      </c>
      <c r="D21" s="68" t="s">
        <v>28</v>
      </c>
      <c r="E21" s="67">
        <f>+'Anexo I mediciones SH MF Coruña'!L29</f>
        <v>120</v>
      </c>
      <c r="F21" s="67"/>
      <c r="G21" s="69">
        <f>+E21*F21</f>
        <v>0</v>
      </c>
    </row>
    <row r="22" spans="3:7" ht="31.5" x14ac:dyDescent="0.25">
      <c r="C22" s="20" t="s">
        <v>18</v>
      </c>
      <c r="D22" s="68" t="s">
        <v>27</v>
      </c>
      <c r="E22" s="67">
        <f>+'Anexo I mediciones SH MF Coruña'!M29</f>
        <v>85.179999999999993</v>
      </c>
      <c r="F22" s="67"/>
      <c r="G22" s="69">
        <f>+E22*F22</f>
        <v>0</v>
      </c>
    </row>
    <row r="23" spans="3:7" ht="16.5" x14ac:dyDescent="0.3">
      <c r="C23" s="3"/>
      <c r="D23" s="3"/>
      <c r="E23" s="3"/>
      <c r="F23" s="100" t="s">
        <v>48</v>
      </c>
      <c r="G23" s="102">
        <f>+SUM(G18:G22)</f>
        <v>0</v>
      </c>
    </row>
    <row r="26" spans="3:7" x14ac:dyDescent="0.25">
      <c r="F26" s="103" t="s">
        <v>43</v>
      </c>
      <c r="G26" s="104">
        <f>+G23+G11</f>
        <v>0</v>
      </c>
    </row>
    <row r="28" spans="3:7" x14ac:dyDescent="0.25">
      <c r="F28" s="103" t="s">
        <v>44</v>
      </c>
      <c r="G28" s="105"/>
    </row>
    <row r="30" spans="3:7" x14ac:dyDescent="0.25">
      <c r="F30" s="112" t="s">
        <v>45</v>
      </c>
      <c r="G30" s="113"/>
    </row>
    <row r="31" spans="3:7" x14ac:dyDescent="0.25">
      <c r="F31" s="114"/>
      <c r="G31" s="115"/>
    </row>
    <row r="32" spans="3:7" x14ac:dyDescent="0.25">
      <c r="F32" s="114"/>
      <c r="G32" s="115"/>
    </row>
    <row r="33" spans="6:7" x14ac:dyDescent="0.25">
      <c r="F33" s="114"/>
      <c r="G33" s="115"/>
    </row>
    <row r="34" spans="6:7" x14ac:dyDescent="0.25">
      <c r="F34" s="114"/>
      <c r="G34" s="115"/>
    </row>
    <row r="35" spans="6:7" x14ac:dyDescent="0.25">
      <c r="F35" s="114"/>
      <c r="G35" s="115"/>
    </row>
    <row r="36" spans="6:7" x14ac:dyDescent="0.25">
      <c r="F36" s="114"/>
      <c r="G36" s="115"/>
    </row>
    <row r="37" spans="6:7" x14ac:dyDescent="0.25">
      <c r="F37" s="114"/>
      <c r="G37" s="115"/>
    </row>
    <row r="38" spans="6:7" x14ac:dyDescent="0.25">
      <c r="F38" s="116"/>
      <c r="G38" s="117"/>
    </row>
  </sheetData>
  <mergeCells count="9">
    <mergeCell ref="F30:G38"/>
    <mergeCell ref="B6:B7"/>
    <mergeCell ref="B9:B10"/>
    <mergeCell ref="C9:D9"/>
    <mergeCell ref="C6:D6"/>
    <mergeCell ref="E16:E17"/>
    <mergeCell ref="C17:D17"/>
    <mergeCell ref="F16:F17"/>
    <mergeCell ref="G16:G1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9" orientation="portrait" r:id="rId1"/>
  <headerFooter alignWithMargins="0"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I mediciones MF Coruña</vt:lpstr>
      <vt:lpstr>Anexo I mediciones SH MF Coruña</vt:lpstr>
      <vt:lpstr>ANEXO II Modelo pres_ofertas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dencinar</dc:creator>
  <cp:keywords/>
  <dc:description/>
  <cp:lastModifiedBy>GARRIDO, NURIA</cp:lastModifiedBy>
  <cp:revision/>
  <cp:lastPrinted>2022-05-26T16:42:50Z</cp:lastPrinted>
  <dcterms:created xsi:type="dcterms:W3CDTF">2015-04-27T14:21:31Z</dcterms:created>
  <dcterms:modified xsi:type="dcterms:W3CDTF">2022-06-13T08:49:43Z</dcterms:modified>
  <cp:category/>
  <cp:contentStatus/>
</cp:coreProperties>
</file>