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garrido\Desktop\"/>
    </mc:Choice>
  </mc:AlternateContent>
  <xr:revisionPtr revIDLastSave="0" documentId="13_ncr:1_{A3E65DD3-502B-4A77-85BE-3AB6406C54AA}" xr6:coauthVersionLast="47" xr6:coauthVersionMax="47" xr10:uidLastSave="{00000000-0000-0000-0000-000000000000}"/>
  <bookViews>
    <workbookView xWindow="-120" yWindow="-120" windowWidth="29040" windowHeight="15840" activeTab="1" xr2:uid="{00000000-000D-0000-FFFF-FFFF00000000}"/>
  </bookViews>
  <sheets>
    <sheet name="Anexo I Mediciones" sheetId="4" r:id="rId1"/>
    <sheet name="Anexo II MF CO"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2" i="4" l="1"/>
  <c r="K252" i="4"/>
  <c r="J252" i="4"/>
  <c r="I252" i="4"/>
  <c r="H252" i="4"/>
  <c r="I248" i="4"/>
  <c r="K248" i="4"/>
  <c r="F243" i="4"/>
  <c r="H243" i="4" s="1"/>
  <c r="F237" i="4"/>
  <c r="F236" i="4"/>
  <c r="J236" i="4" s="1"/>
  <c r="F235" i="4"/>
  <c r="J235" i="4" s="1"/>
  <c r="F229" i="4"/>
  <c r="H229" i="4" s="1"/>
  <c r="F228" i="4"/>
  <c r="H228" i="4" s="1"/>
  <c r="F227" i="4"/>
  <c r="F226" i="4"/>
  <c r="H226" i="4" s="1"/>
  <c r="L225" i="4"/>
  <c r="F225" i="4"/>
  <c r="J225" i="4" s="1"/>
  <c r="F224" i="4"/>
  <c r="F223" i="4"/>
  <c r="J223" i="4" s="1"/>
  <c r="F222" i="4"/>
  <c r="F221" i="4"/>
  <c r="J221" i="4" s="1"/>
  <c r="F220" i="4"/>
  <c r="J220" i="4" s="1"/>
  <c r="F219" i="4"/>
  <c r="H219" i="4" s="1"/>
  <c r="F218" i="4"/>
  <c r="H218" i="4" s="1"/>
  <c r="L272" i="4"/>
  <c r="K272" i="4"/>
  <c r="J272" i="4"/>
  <c r="I272" i="4"/>
  <c r="H272" i="4"/>
  <c r="K211" i="4"/>
  <c r="J211" i="4"/>
  <c r="I211" i="4"/>
  <c r="H211" i="4"/>
  <c r="L248" i="4" l="1"/>
  <c r="J229" i="4"/>
  <c r="J237" i="4"/>
  <c r="H237" i="4"/>
  <c r="J226" i="4"/>
  <c r="H224" i="4"/>
  <c r="J218" i="4"/>
  <c r="J224" i="4"/>
  <c r="J227" i="4"/>
  <c r="J219" i="4"/>
  <c r="J222" i="4"/>
  <c r="J228" i="4"/>
  <c r="H236" i="4"/>
  <c r="H221" i="4"/>
  <c r="H227" i="4"/>
  <c r="H222" i="4"/>
  <c r="H235" i="4"/>
  <c r="H225" i="4"/>
  <c r="H220" i="4"/>
  <c r="H223" i="4"/>
  <c r="H42" i="4"/>
  <c r="H38" i="4"/>
  <c r="H248" i="4" l="1"/>
  <c r="J248" i="4"/>
  <c r="G38" i="3"/>
  <c r="G40" i="3" s="1"/>
</calcChain>
</file>

<file path=xl/sharedStrings.xml><?xml version="1.0" encoding="utf-8"?>
<sst xmlns="http://schemas.openxmlformats.org/spreadsheetml/2006/main" count="532" uniqueCount="128">
  <si>
    <t>AP-9</t>
  </si>
  <si>
    <t>MicroF 2 capas</t>
  </si>
  <si>
    <t>Precio Unitario</t>
  </si>
  <si>
    <t>Importe</t>
  </si>
  <si>
    <t>m2</t>
  </si>
  <si>
    <t>Aplicación de 2 capas de microaglomerado en frío, la primera tipo MICROF 5 inf C60BP5 MIC, con una dotación mínima de 8kg/m2 (excluida el agua total) con árido procedente de la cantera de Portodemouros, emulsión asfáltica tipo C60BP4 MIC y fibra sintética con una longitud entre 6 y 12 mm y una segunda capa tipo MICROF 8 SUP C60BP4 MIC, con una dotación mínima de 11 kg/m2 con árido 0/8 procedente de la cantera de Portodemouros, emulsión asfáltica tipo C60BP4 MIC y fibra sintética con una longitud entre 6 y 12 mm y aditivos  (según formula de trabajo) , completamente terminado. </t>
  </si>
  <si>
    <t>AP-9 F</t>
  </si>
  <si>
    <t>MicroF1 capa</t>
  </si>
  <si>
    <t>TOTAL IMPORTE CON IVA:</t>
  </si>
  <si>
    <t>1. TRATAMIENTO SUPERFICIAL EN ZONAS DE LAS AUTOPISTA AP-9 Y AP-9F</t>
  </si>
  <si>
    <t>Medición</t>
  </si>
  <si>
    <t>SENTIDO</t>
  </si>
  <si>
    <t>PK ini</t>
  </si>
  <si>
    <t>PK fin</t>
  </si>
  <si>
    <t>LARGO (m)</t>
  </si>
  <si>
    <t>ANCHO (m)</t>
  </si>
  <si>
    <t>SUPERFICIE (m2)</t>
  </si>
  <si>
    <t>TRATAMIENTO SUPERFICIAL</t>
  </si>
  <si>
    <t>CRECIENTE</t>
  </si>
  <si>
    <t>MICROF 2c</t>
  </si>
  <si>
    <t>DECRECIENTE</t>
  </si>
  <si>
    <t>TRAMO 0+000F - 3+000F («0F - GUÍSAMO»)</t>
  </si>
  <si>
    <t>AP-9 SF</t>
  </si>
  <si>
    <t>AP-9F</t>
  </si>
  <si>
    <t>TRAMO 3+000F - 36+000F («GUÍSAMO - FERROL»)</t>
  </si>
  <si>
    <t>MICROF 1c</t>
  </si>
  <si>
    <t>TRAMO PPKK 15+650 - 66+500 («MACENDA - SANTIAGO NORTE»)</t>
  </si>
  <si>
    <t>Aplicación de 1 capas de microaglomerado en frío tipo MICROF 8 SUP C60BP4 MIC, con una dotación mínima de 11 kg/m2 con árido 0/8 procedente de la cantera de Portodemouros, emulsión asfáltica tipo C60BP4 MIC y fibra sintética con una longitud entre 6 y 12 mm y aditivos (según formula de trabajo), completamente terminado. Se incluye en esta unidad de obra los trabajos de fresado del solape longitudinal en los casos en los sea necesario.</t>
  </si>
  <si>
    <t>TOTAL IMPORTE:</t>
  </si>
  <si>
    <t>FIRME</t>
  </si>
  <si>
    <t>MARCAS VIALES</t>
  </si>
  <si>
    <t>Marcas viales reflectantes emulsión al agua</t>
  </si>
  <si>
    <t>1. ACTUACIONES EN RAMALES DE LA A9-9 Y AP-9F</t>
  </si>
  <si>
    <t>TRAMO</t>
  </si>
  <si>
    <t>ENLACE</t>
  </si>
  <si>
    <t>RAMAL</t>
  </si>
  <si>
    <t>Línea 10 cm</t>
  </si>
  <si>
    <t>Línea 15 cm</t>
  </si>
  <si>
    <t>Línea 20cm</t>
  </si>
  <si>
    <t>Línea 40 cm</t>
  </si>
  <si>
    <t>Símbolos</t>
  </si>
  <si>
    <t>AP-9 y AP-9F</t>
  </si>
  <si>
    <t>BARCALA-MACENDA</t>
  </si>
  <si>
    <t>MACENDA</t>
  </si>
  <si>
    <t>R. Entrada dirección Santiago</t>
  </si>
  <si>
    <t>SANTIAGO N-SANTIAGO S</t>
  </si>
  <si>
    <t>SANTIAGO NORTE</t>
  </si>
  <si>
    <t>RSD</t>
  </si>
  <si>
    <t>SANTIAGO S-PADRÓN</t>
  </si>
  <si>
    <t>PADRÓN</t>
  </si>
  <si>
    <t>Ramal exterior</t>
  </si>
  <si>
    <t>CORUÑA-BARCALA</t>
  </si>
  <si>
    <t>BARCALA</t>
  </si>
  <si>
    <t>R. Salida creciente</t>
  </si>
  <si>
    <t>MIÑO - FENE</t>
  </si>
  <si>
    <t>MIÑO</t>
  </si>
  <si>
    <t>CABANAS</t>
  </si>
  <si>
    <t>Rexterior</t>
  </si>
  <si>
    <t>CUATRO CAMINOS</t>
  </si>
  <si>
    <t>cuña RSD</t>
  </si>
  <si>
    <t>var</t>
  </si>
  <si>
    <t>cuña RS-&gt; Santiago</t>
  </si>
  <si>
    <t>cuña RS -&gt; A-6 Arteixo</t>
  </si>
  <si>
    <t>MACENDA-SANTIAGO</t>
  </si>
  <si>
    <t>AMEIXEIRA</t>
  </si>
  <si>
    <t>RSC + cuña</t>
  </si>
  <si>
    <t>REC + cuña</t>
  </si>
  <si>
    <t>RSD + cuña</t>
  </si>
  <si>
    <t>Ramal Salida A-6 Arteixo</t>
  </si>
  <si>
    <t>CECEBRE-GUISAMO</t>
  </si>
  <si>
    <t>GUISAMO</t>
  </si>
  <si>
    <t>RE Creciente</t>
  </si>
  <si>
    <t>RS Decreciente</t>
  </si>
  <si>
    <t>GUISAMO-FENE</t>
  </si>
  <si>
    <t>2. ACTUACIONES EN PEAJES</t>
  </si>
  <si>
    <t>PEAJE</t>
  </si>
  <si>
    <t>Peaje de Cabanas</t>
  </si>
  <si>
    <t>Playa de peaje interior</t>
  </si>
  <si>
    <t>Playa de peaje Exterior</t>
  </si>
  <si>
    <t>Peaje de Cecebre</t>
  </si>
  <si>
    <t>Sigüeiro</t>
  </si>
  <si>
    <t>Peaje de Sigüeiro</t>
  </si>
  <si>
    <t>3. ACTUACIONES EN DIFERENTES PUNTOS DEL TRONCO DE LA AP-9</t>
  </si>
  <si>
    <t>SANEOS TRAMO PPKK 15+650 - 66+500 («MACENDA - SANTIAGO NORTE»)</t>
  </si>
  <si>
    <t>SANEOS TRAMO PPKK 75+000 - 93+000 (SANTIAGO SUR-PADRÓN)</t>
  </si>
  <si>
    <t>4. ACTUACIONES EN DIFERENTES PUNTOS DEL TRONCO DE LA AP-9F</t>
  </si>
  <si>
    <t>SANEOS TRAMO PPKK 03+000F-36+000F («GUISAMO-FERROL»)</t>
  </si>
  <si>
    <t>Cuñas de ramales asociadas al recrecido de arcenes F4R4</t>
  </si>
  <si>
    <t>CRE</t>
  </si>
  <si>
    <t>16F</t>
  </si>
  <si>
    <t>RSC AS Miño</t>
  </si>
  <si>
    <t>DEC</t>
  </si>
  <si>
    <t>REC AS Miño</t>
  </si>
  <si>
    <t>RSD AS Miño</t>
  </si>
  <si>
    <t>RED AS Miño</t>
  </si>
  <si>
    <t>21F</t>
  </si>
  <si>
    <t>RSC Cabanas</t>
  </si>
  <si>
    <t>REC Cabanas</t>
  </si>
  <si>
    <t>RSD Cabanas</t>
  </si>
  <si>
    <t>RED Cabanas</t>
  </si>
  <si>
    <t>5. ACTUACIONES EN DIFERENTES PUNTOS DEL TRONCO DE LA AP-9M (CONEXIÓN A-6)</t>
  </si>
  <si>
    <t>Rodadura</t>
  </si>
  <si>
    <t>AP-9M</t>
  </si>
  <si>
    <t>Saneos</t>
  </si>
  <si>
    <t>repartidos en 5 baches</t>
  </si>
  <si>
    <t>Marcas viales reflectantes termoplástica y 2 componentes</t>
  </si>
  <si>
    <t>SANEOS TRAMO PPKK 66+500-75+000 (SANTIAGO NORTE SANTIAGO SUR) JUNTA LONGITUDINAL</t>
  </si>
  <si>
    <t>Resalto</t>
  </si>
  <si>
    <t>TRAMO PPKK 09+900 - 15+650 («BARCALA - MACENDA»)</t>
  </si>
  <si>
    <t>P. Unit</t>
  </si>
  <si>
    <t>Ml</t>
  </si>
  <si>
    <t>Ml Marca Vial reflectante emulsión al agua. Dotación 0,75 kg/m2 pintura y 0,5 kg/m2 microesferas (línea de eje en tronco de 10 cm de ancho).</t>
  </si>
  <si>
    <t>Ml Marca Vial reflectante emulsión al agua. Dotación 0,75 kg/m2 pintura y 0,5 kg/m2 microesferas (línea de borde en ramales de 15 cm de ancho).</t>
  </si>
  <si>
    <t>Ml Marca Vial reflectante emulsión al agua. Dotación 0,75 kg/m2 pintura y 0,5 kg/m2 microesferas (línea de borde en tronco de 20 cm de ancho).</t>
  </si>
  <si>
    <t>Ml Marca Vial reflectante emulsión al agua. Dotación 0,75 kg/m2 pintura y 0,5 kg/m2 microesferas (línea de tacos de 40 cm de ancho, «taqueado»).</t>
  </si>
  <si>
    <t>M2</t>
  </si>
  <si>
    <t>M2 Marca Vial reflectante emulsión al agua. Dotación 0,75 kg/m2 pintura y 0,5 kg/m2 microesferas (símbolos y cebreados)</t>
  </si>
  <si>
    <t>Subtotal</t>
  </si>
  <si>
    <t>Ml. Marca vial reflexiva blanca de 10 cm. de ancho, con pintura termoplástica de aplicación en caliente con una dotación de 3.000 gr./m2 y aplicación de microesferas de vidrio con una dotación de 500 gr./m2, incluso barrido y premarcaje, realmente ejecutado.</t>
  </si>
  <si>
    <t>Ml. Marca vial reflexiva blanca de 20 cm. de ancho, con pintura termoplástica de aplicación en caliente con una dotación de 3.000 gr./m2 y aplicación de microesferas de vidrio con una dotación de 500 gr./m2, incluso barrido y premarcaje, realmente ejecutado.</t>
  </si>
  <si>
    <t>Ml. Marca vial reflexiva blanca de 40 cm. de ancho, con pintura termoplástica de aplicación en caliente con una dotación de 3.000 gr./m2 y aplicación de microesferas de vidrio con una dotación de 500 gr./m2, incluso barrido y premarcaje, realmente ejecutado.</t>
  </si>
  <si>
    <t>Ml. Marca vial sonora longitudinal de 20 cm. de ancho con tacos de 100x50x3 mm., con una separación de 17 cm, aplicados por extrusión en caliente, con una dotación de 3.000 gr./m2 y aplicación de microesferas de vidrio con una dotación de 500 gr./m2, incluso barrido y premarcaje, realmente ejecutado.</t>
  </si>
  <si>
    <t>Símbolos y cebreados ejecutados con pintura blanca de dos componentes, con una dotación de 1.200 gr./m2 y aplicación de microesferas de vidrio con una dotación de 500 gr./m2, realmente ejecutado</t>
  </si>
  <si>
    <t>2- REPOSICIÓN DE MARCAS VIALES</t>
  </si>
  <si>
    <t>Fecha - sello y firma de la empresa</t>
  </si>
  <si>
    <t>6. TRAMO PPKK 15+650 - 66+500 («MACENDA - SANTIAGO NORTE»)</t>
  </si>
  <si>
    <t>7. TRAMO 0+000F - 3+000F («0F - GUÍSAMO»)</t>
  </si>
  <si>
    <t>8. TRAMO 3+000F - 36+000F («GUÍSAMO - FERROL»)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</si>
</sst>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_€"/>
    <numFmt numFmtId="165" formatCode="00\+000"/>
    <numFmt numFmtId="166" formatCode="#,##0.00\ _€"/>
    <numFmt numFmtId="167" formatCode="0.0"/>
    <numFmt numFmtId="168" formatCode="#,##0.0000\ _€"/>
    <numFmt numFmtId="169" formatCode="#,##0.0"/>
  </numFmts>
  <fonts count="13" x14ac:knownFonts="1">
    <font>
      <sz val="11"/>
      <color theme="1"/>
      <name val="Calibri"/>
      <family val="2"/>
      <scheme val="minor"/>
    </font>
    <font>
      <b/>
      <sz val="12"/>
      <color theme="1"/>
      <name val="Book Antiqua"/>
      <family val="1"/>
    </font>
    <font>
      <sz val="11"/>
      <color theme="1"/>
      <name val="Book Antiqua"/>
      <family val="1"/>
    </font>
    <font>
      <b/>
      <sz val="11"/>
      <color rgb="FFFF0000"/>
      <name val="Calibri"/>
      <family val="2"/>
      <scheme val="minor"/>
    </font>
    <font>
      <b/>
      <sz val="11"/>
      <color indexed="8"/>
      <name val="Book Antiqua"/>
      <family val="1"/>
    </font>
    <font>
      <b/>
      <sz val="11"/>
      <color theme="1"/>
      <name val="Book Antiqua"/>
      <family val="1"/>
    </font>
    <font>
      <b/>
      <sz val="14"/>
      <color theme="1"/>
      <name val="Book Antiqua"/>
      <family val="1"/>
    </font>
    <font>
      <sz val="12"/>
      <color theme="1"/>
      <name val="Book Antiqua"/>
      <family val="1"/>
    </font>
    <font>
      <b/>
      <sz val="20"/>
      <color theme="1"/>
      <name val="Book Antiqua"/>
      <family val="1"/>
    </font>
    <font>
      <b/>
      <sz val="10"/>
      <color theme="1"/>
      <name val="Book Antiqua"/>
      <family val="1"/>
    </font>
    <font>
      <b/>
      <sz val="11"/>
      <color rgb="FFFF0000"/>
      <name val="Book Antiqua"/>
      <family val="1"/>
    </font>
    <font>
      <sz val="11"/>
      <color indexed="56"/>
      <name val="Calibri"/>
      <family val="2"/>
    </font>
    <font>
      <sz val="11"/>
      <name val="Book Antiqua"/>
      <family val="1"/>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65"/>
        <bgColor indexed="9"/>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60">
    <xf numFmtId="0" fontId="0" fillId="0" borderId="0" xfId="0"/>
    <xf numFmtId="0" fontId="1" fillId="2" borderId="0" xfId="0" applyFont="1" applyFill="1"/>
    <xf numFmtId="0" fontId="2" fillId="2" borderId="0" xfId="0" applyFont="1" applyFill="1"/>
    <xf numFmtId="0" fontId="2" fillId="0" borderId="0" xfId="0" applyFont="1" applyAlignment="1">
      <alignment horizontal="center" vertical="center" wrapText="1"/>
    </xf>
    <xf numFmtId="0" fontId="2" fillId="0" borderId="0" xfId="0" applyFont="1"/>
    <xf numFmtId="0" fontId="3" fillId="0" borderId="0" xfId="0" applyFont="1"/>
    <xf numFmtId="0" fontId="5" fillId="0" borderId="1" xfId="0" applyFont="1" applyBorder="1" applyAlignment="1">
      <alignment horizontal="center"/>
    </xf>
    <xf numFmtId="0" fontId="2" fillId="0" borderId="3" xfId="0" applyFont="1" applyBorder="1" applyAlignment="1">
      <alignment horizontal="center" vertical="center"/>
    </xf>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xf>
    <xf numFmtId="4" fontId="3" fillId="0" borderId="0" xfId="0" applyNumberFormat="1" applyFont="1"/>
    <xf numFmtId="0" fontId="6" fillId="0" borderId="0" xfId="0" applyFont="1" applyAlignment="1">
      <alignment horizontal="right"/>
    </xf>
    <xf numFmtId="4" fontId="2" fillId="0" borderId="2" xfId="0" applyNumberFormat="1" applyFont="1" applyBorder="1"/>
    <xf numFmtId="4" fontId="2" fillId="0" borderId="3" xfId="0" applyNumberFormat="1" applyFont="1" applyBorder="1"/>
    <xf numFmtId="0" fontId="2" fillId="0" borderId="0" xfId="0" applyFont="1" applyAlignment="1">
      <alignment horizontal="right"/>
    </xf>
    <xf numFmtId="0" fontId="2" fillId="0" borderId="2" xfId="0" applyFont="1" applyBorder="1"/>
    <xf numFmtId="9" fontId="0" fillId="0" borderId="0" xfId="0" applyNumberFormat="1"/>
    <xf numFmtId="4" fontId="0" fillId="0" borderId="0" xfId="0" applyNumberFormat="1"/>
    <xf numFmtId="0" fontId="7" fillId="0" borderId="0" xfId="0" applyFont="1"/>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164" fontId="1" fillId="3" borderId="4" xfId="0" applyNumberFormat="1"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0" fontId="2" fillId="0" borderId="7" xfId="0" applyFont="1" applyBorder="1"/>
    <xf numFmtId="165" fontId="2" fillId="0" borderId="4" xfId="0" applyNumberFormat="1" applyFont="1" applyBorder="1" applyAlignment="1">
      <alignment horizontal="center"/>
    </xf>
    <xf numFmtId="166" fontId="2" fillId="0" borderId="4" xfId="0" applyNumberFormat="1" applyFont="1" applyBorder="1" applyAlignment="1">
      <alignment horizontal="center"/>
    </xf>
    <xf numFmtId="3" fontId="2" fillId="0" borderId="4" xfId="0" applyNumberFormat="1" applyFont="1" applyBorder="1" applyAlignment="1">
      <alignment horizontal="center"/>
    </xf>
    <xf numFmtId="0" fontId="2" fillId="0" borderId="9" xfId="0" applyFont="1" applyBorder="1"/>
    <xf numFmtId="165" fontId="2" fillId="0" borderId="8" xfId="0" applyNumberFormat="1" applyFont="1" applyBorder="1" applyAlignment="1">
      <alignment horizontal="center"/>
    </xf>
    <xf numFmtId="166" fontId="2" fillId="0" borderId="8" xfId="0" applyNumberFormat="1" applyFont="1" applyBorder="1" applyAlignment="1">
      <alignment horizontal="center"/>
    </xf>
    <xf numFmtId="3" fontId="2" fillId="0" borderId="8" xfId="0" applyNumberFormat="1" applyFont="1" applyBorder="1" applyAlignment="1">
      <alignment horizontal="center"/>
    </xf>
    <xf numFmtId="0" fontId="2" fillId="0" borderId="10" xfId="0" applyFont="1" applyBorder="1"/>
    <xf numFmtId="165" fontId="2" fillId="0" borderId="11" xfId="0" applyNumberFormat="1" applyFont="1" applyBorder="1" applyAlignment="1">
      <alignment horizontal="center"/>
    </xf>
    <xf numFmtId="166" fontId="2" fillId="0" borderId="11" xfId="0" applyNumberFormat="1" applyFont="1" applyBorder="1" applyAlignment="1">
      <alignment horizontal="center"/>
    </xf>
    <xf numFmtId="3" fontId="2" fillId="0" borderId="11" xfId="0" applyNumberFormat="1" applyFont="1" applyBorder="1" applyAlignment="1">
      <alignment horizontal="center"/>
    </xf>
    <xf numFmtId="165" fontId="7" fillId="0" borderId="0" xfId="0" applyNumberFormat="1" applyFont="1"/>
    <xf numFmtId="3" fontId="1" fillId="0" borderId="0" xfId="0" applyNumberFormat="1" applyFont="1" applyAlignment="1">
      <alignment horizontal="center" vertical="center"/>
    </xf>
    <xf numFmtId="0" fontId="7" fillId="0" borderId="0" xfId="0" applyFont="1" applyAlignment="1">
      <alignment horizontal="right"/>
    </xf>
    <xf numFmtId="0" fontId="5" fillId="0" borderId="0" xfId="0" applyFont="1"/>
    <xf numFmtId="3" fontId="7" fillId="0" borderId="0" xfId="0" applyNumberFormat="1" applyFont="1" applyAlignment="1">
      <alignment horizontal="center"/>
    </xf>
    <xf numFmtId="0" fontId="1" fillId="3" borderId="7" xfId="0" applyFont="1" applyFill="1" applyBorder="1" applyAlignment="1">
      <alignment horizontal="center" vertical="center"/>
    </xf>
    <xf numFmtId="165" fontId="1" fillId="3" borderId="4" xfId="0" applyNumberFormat="1" applyFont="1" applyFill="1" applyBorder="1" applyAlignment="1">
      <alignment horizontal="center" vertical="center"/>
    </xf>
    <xf numFmtId="165" fontId="1" fillId="3" borderId="5" xfId="0" applyNumberFormat="1" applyFont="1" applyFill="1" applyBorder="1" applyAlignment="1">
      <alignment horizontal="center" vertical="center"/>
    </xf>
    <xf numFmtId="3" fontId="1" fillId="3" borderId="1"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7" fillId="0" borderId="7" xfId="0" applyFont="1" applyBorder="1" applyAlignment="1">
      <alignment horizontal="center"/>
    </xf>
    <xf numFmtId="0" fontId="2" fillId="0" borderId="4" xfId="0" applyFont="1" applyBorder="1"/>
    <xf numFmtId="165" fontId="2" fillId="0" borderId="4" xfId="0" applyNumberFormat="1" applyFont="1" applyBorder="1"/>
    <xf numFmtId="166" fontId="2" fillId="0" borderId="12" xfId="0" applyNumberFormat="1" applyFont="1" applyBorder="1" applyAlignment="1">
      <alignment horizontal="center"/>
    </xf>
    <xf numFmtId="0" fontId="2" fillId="0" borderId="11" xfId="0" applyFont="1" applyBorder="1"/>
    <xf numFmtId="165" fontId="2" fillId="0" borderId="11" xfId="0" applyNumberFormat="1" applyFont="1" applyBorder="1"/>
    <xf numFmtId="165" fontId="2" fillId="0" borderId="0" xfId="0" applyNumberFormat="1" applyFont="1"/>
    <xf numFmtId="166" fontId="2" fillId="0" borderId="0" xfId="0" applyNumberFormat="1" applyFont="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164" fontId="1" fillId="3"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2" fillId="0" borderId="1" xfId="0" applyFont="1" applyBorder="1"/>
    <xf numFmtId="165" fontId="2" fillId="0" borderId="1" xfId="0" applyNumberFormat="1" applyFont="1" applyBorder="1"/>
    <xf numFmtId="3" fontId="2" fillId="0" borderId="1" xfId="0" applyNumberFormat="1" applyFont="1" applyBorder="1" applyAlignment="1">
      <alignment horizontal="center"/>
    </xf>
    <xf numFmtId="3" fontId="5" fillId="0" borderId="0" xfId="0" applyNumberFormat="1" applyFont="1" applyAlignment="1">
      <alignment horizontal="center"/>
    </xf>
    <xf numFmtId="0" fontId="7" fillId="0" borderId="0" xfId="0" applyFont="1" applyAlignment="1">
      <alignment horizontal="center"/>
    </xf>
    <xf numFmtId="166" fontId="1" fillId="0" borderId="0" xfId="0" applyNumberFormat="1" applyFont="1" applyAlignment="1">
      <alignment horizontal="center"/>
    </xf>
    <xf numFmtId="3" fontId="5" fillId="0" borderId="13" xfId="0" applyNumberFormat="1"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8" fillId="0" borderId="14" xfId="0" applyFont="1" applyBorder="1"/>
    <xf numFmtId="0" fontId="5" fillId="0" borderId="14" xfId="0" applyFont="1" applyBorder="1"/>
    <xf numFmtId="0" fontId="2" fillId="0" borderId="14" xfId="0" applyFont="1" applyBorder="1"/>
    <xf numFmtId="165" fontId="2" fillId="0" borderId="14" xfId="0" applyNumberFormat="1" applyFont="1" applyBorder="1" applyAlignment="1">
      <alignment horizontal="center" vertical="center"/>
    </xf>
    <xf numFmtId="3" fontId="2" fillId="0" borderId="14" xfId="0" applyNumberFormat="1" applyFont="1" applyBorder="1" applyAlignment="1">
      <alignment horizontal="center" vertical="center"/>
    </xf>
    <xf numFmtId="167" fontId="2" fillId="0" borderId="14" xfId="0" applyNumberFormat="1" applyFont="1" applyBorder="1" applyAlignment="1">
      <alignment horizontal="center" vertical="center"/>
    </xf>
    <xf numFmtId="164" fontId="2" fillId="0" borderId="14" xfId="0" applyNumberFormat="1" applyFont="1" applyBorder="1" applyAlignment="1">
      <alignment horizontal="center" vertical="center"/>
    </xf>
    <xf numFmtId="168" fontId="2" fillId="0" borderId="0" xfId="0" applyNumberFormat="1" applyFont="1"/>
    <xf numFmtId="3" fontId="5" fillId="0" borderId="0" xfId="0" applyNumberFormat="1" applyFont="1" applyAlignment="1">
      <alignment horizontal="center" vertical="center"/>
    </xf>
    <xf numFmtId="168" fontId="2" fillId="0" borderId="14" xfId="0" applyNumberFormat="1" applyFont="1" applyBorder="1"/>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167" fontId="2" fillId="0" borderId="0" xfId="0" applyNumberFormat="1" applyFont="1" applyAlignment="1">
      <alignment horizontal="center" vertical="center"/>
    </xf>
    <xf numFmtId="164" fontId="2" fillId="0" borderId="0" xfId="0" applyNumberFormat="1" applyFont="1" applyAlignment="1">
      <alignment horizontal="center" vertical="center"/>
    </xf>
    <xf numFmtId="169" fontId="2" fillId="0" borderId="0" xfId="0" applyNumberFormat="1" applyFont="1" applyAlignment="1">
      <alignment horizontal="center" vertical="center"/>
    </xf>
    <xf numFmtId="0" fontId="8" fillId="0" borderId="0" xfId="0" applyFont="1"/>
    <xf numFmtId="0" fontId="1" fillId="0" borderId="0" xfId="0" applyFont="1"/>
    <xf numFmtId="0" fontId="5" fillId="3" borderId="4" xfId="0"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3" fontId="5" fillId="3" borderId="4" xfId="0" applyNumberFormat="1" applyFont="1" applyFill="1" applyBorder="1" applyAlignment="1">
      <alignment horizontal="center" vertical="center" wrapText="1"/>
    </xf>
    <xf numFmtId="167" fontId="5" fillId="3" borderId="4" xfId="0" applyNumberFormat="1"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3" fontId="9" fillId="3" borderId="4" xfId="0" applyNumberFormat="1" applyFont="1" applyFill="1" applyBorder="1" applyAlignment="1">
      <alignment horizontal="center" vertical="center" wrapText="1"/>
    </xf>
    <xf numFmtId="169" fontId="5" fillId="3" borderId="4" xfId="0" applyNumberFormat="1" applyFont="1" applyFill="1" applyBorder="1" applyAlignment="1">
      <alignment horizontal="center" vertical="center" wrapText="1"/>
    </xf>
    <xf numFmtId="165" fontId="2" fillId="0" borderId="4" xfId="0" applyNumberFormat="1" applyFont="1" applyBorder="1" applyAlignment="1">
      <alignment horizontal="center" vertical="center"/>
    </xf>
    <xf numFmtId="165" fontId="2" fillId="0" borderId="7" xfId="0" applyNumberFormat="1" applyFont="1" applyBorder="1" applyAlignment="1">
      <alignment horizontal="center" vertical="center"/>
    </xf>
    <xf numFmtId="3" fontId="2" fillId="0" borderId="4" xfId="0" applyNumberFormat="1" applyFont="1" applyBorder="1" applyAlignment="1">
      <alignment horizontal="center" vertical="center"/>
    </xf>
    <xf numFmtId="167" fontId="2"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169" fontId="2" fillId="0" borderId="4" xfId="0" applyNumberFormat="1" applyFont="1" applyBorder="1" applyAlignment="1">
      <alignment horizontal="center" vertical="center"/>
    </xf>
    <xf numFmtId="165" fontId="2" fillId="0" borderId="8" xfId="0" applyNumberFormat="1" applyFont="1" applyBorder="1" applyAlignment="1">
      <alignment horizontal="center" vertical="center"/>
    </xf>
    <xf numFmtId="165" fontId="2" fillId="0" borderId="9" xfId="0" applyNumberFormat="1" applyFont="1" applyBorder="1" applyAlignment="1">
      <alignment horizontal="center" vertical="center"/>
    </xf>
    <xf numFmtId="3" fontId="2" fillId="0" borderId="8" xfId="0" applyNumberFormat="1" applyFont="1" applyBorder="1" applyAlignment="1">
      <alignment horizontal="center" vertical="center"/>
    </xf>
    <xf numFmtId="167" fontId="2" fillId="0" borderId="8" xfId="0" applyNumberFormat="1" applyFont="1" applyBorder="1" applyAlignment="1">
      <alignment horizontal="center" vertical="center"/>
    </xf>
    <xf numFmtId="164" fontId="2" fillId="0" borderId="8" xfId="0" applyNumberFormat="1" applyFont="1" applyBorder="1" applyAlignment="1">
      <alignment horizontal="center" vertical="center"/>
    </xf>
    <xf numFmtId="169" fontId="2" fillId="0" borderId="8" xfId="0" applyNumberFormat="1" applyFont="1" applyBorder="1" applyAlignment="1">
      <alignment horizontal="center" vertical="center"/>
    </xf>
    <xf numFmtId="165" fontId="2" fillId="0" borderId="11" xfId="0" applyNumberFormat="1" applyFont="1" applyBorder="1" applyAlignment="1">
      <alignment horizontal="center" vertical="center"/>
    </xf>
    <xf numFmtId="165"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167" fontId="2" fillId="0" borderId="11" xfId="0" applyNumberFormat="1" applyFont="1" applyBorder="1" applyAlignment="1">
      <alignment horizontal="center" vertical="center"/>
    </xf>
    <xf numFmtId="164" fontId="2" fillId="0" borderId="11" xfId="0" applyNumberFormat="1" applyFont="1" applyBorder="1" applyAlignment="1">
      <alignment horizontal="center" vertical="center"/>
    </xf>
    <xf numFmtId="169" fontId="2" fillId="0" borderId="11" xfId="0" applyNumberFormat="1" applyFont="1" applyBorder="1" applyAlignment="1">
      <alignment horizontal="center" vertical="center"/>
    </xf>
    <xf numFmtId="165" fontId="2" fillId="0" borderId="5" xfId="0" applyNumberFormat="1" applyFont="1" applyBorder="1" applyAlignment="1">
      <alignment horizontal="center" vertical="center"/>
    </xf>
    <xf numFmtId="167" fontId="2" fillId="0" borderId="15" xfId="0" applyNumberFormat="1" applyFont="1" applyBorder="1" applyAlignment="1">
      <alignment horizontal="center" vertical="center"/>
    </xf>
    <xf numFmtId="3" fontId="2" fillId="0" borderId="9" xfId="0" applyNumberFormat="1" applyFont="1" applyBorder="1" applyAlignment="1">
      <alignment horizontal="center" vertical="center"/>
    </xf>
    <xf numFmtId="164" fontId="2" fillId="0" borderId="15" xfId="0" applyNumberFormat="1" applyFont="1" applyBorder="1" applyAlignment="1">
      <alignment horizontal="center" vertical="center"/>
    </xf>
    <xf numFmtId="169" fontId="5" fillId="0" borderId="0" xfId="0" applyNumberFormat="1" applyFont="1" applyAlignment="1">
      <alignment horizontal="center" vertical="center"/>
    </xf>
    <xf numFmtId="0" fontId="2" fillId="0" borderId="8" xfId="0" applyFont="1" applyBorder="1"/>
    <xf numFmtId="0" fontId="2" fillId="0" borderId="11" xfId="0" applyFont="1" applyBorder="1" applyAlignment="1">
      <alignment horizontal="center" vertical="center"/>
    </xf>
    <xf numFmtId="165" fontId="2" fillId="0" borderId="15" xfId="0" applyNumberFormat="1" applyFont="1" applyBorder="1" applyAlignment="1">
      <alignment horizontal="center" vertical="center"/>
    </xf>
    <xf numFmtId="3" fontId="5" fillId="0" borderId="8" xfId="0" applyNumberFormat="1" applyFont="1" applyBorder="1" applyAlignment="1">
      <alignment horizontal="center" vertical="center"/>
    </xf>
    <xf numFmtId="0" fontId="2" fillId="0" borderId="8" xfId="0" applyFont="1" applyBorder="1" applyAlignment="1">
      <alignment horizontal="center" vertical="center"/>
    </xf>
    <xf numFmtId="169" fontId="5" fillId="0" borderId="8" xfId="0" applyNumberFormat="1" applyFont="1" applyBorder="1" applyAlignment="1">
      <alignment horizontal="center" vertical="center"/>
    </xf>
    <xf numFmtId="165" fontId="2" fillId="0" borderId="6" xfId="0" applyNumberFormat="1" applyFont="1" applyBorder="1" applyAlignment="1">
      <alignment horizontal="center" vertical="center"/>
    </xf>
    <xf numFmtId="0" fontId="2" fillId="0" borderId="4" xfId="0" applyFont="1" applyBorder="1" applyAlignment="1">
      <alignment horizontal="center" vertical="center"/>
    </xf>
    <xf numFmtId="165" fontId="2" fillId="0" borderId="16" xfId="0" applyNumberFormat="1" applyFont="1" applyBorder="1" applyAlignment="1">
      <alignment horizontal="center" vertical="center"/>
    </xf>
    <xf numFmtId="164" fontId="2" fillId="0" borderId="16" xfId="0" applyNumberFormat="1" applyFont="1" applyBorder="1" applyAlignment="1">
      <alignment horizontal="center" vertical="center"/>
    </xf>
    <xf numFmtId="165" fontId="2" fillId="0" borderId="17" xfId="0" applyNumberFormat="1" applyFont="1" applyBorder="1" applyAlignment="1">
      <alignment horizontal="center" vertical="center"/>
    </xf>
    <xf numFmtId="3" fontId="2" fillId="0" borderId="17" xfId="0" applyNumberFormat="1" applyFont="1" applyBorder="1" applyAlignment="1">
      <alignment horizontal="center" vertical="center"/>
    </xf>
    <xf numFmtId="167" fontId="2" fillId="0" borderId="3"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9" fontId="5" fillId="0" borderId="17" xfId="0" applyNumberFormat="1" applyFont="1" applyBorder="1" applyAlignment="1">
      <alignment horizontal="center" vertical="center"/>
    </xf>
    <xf numFmtId="3" fontId="5" fillId="3" borderId="1" xfId="0" applyNumberFormat="1" applyFont="1" applyFill="1" applyBorder="1" applyAlignment="1">
      <alignment horizontal="center" vertical="center" wrapText="1"/>
    </xf>
    <xf numFmtId="167" fontId="5" fillId="3"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4" fontId="2" fillId="0" borderId="3" xfId="0" applyNumberFormat="1" applyFont="1" applyBorder="1"/>
    <xf numFmtId="169" fontId="2" fillId="0" borderId="1" xfId="0" applyNumberFormat="1" applyFont="1" applyBorder="1" applyAlignment="1">
      <alignment horizontal="center" vertical="center"/>
    </xf>
    <xf numFmtId="3" fontId="2" fillId="0" borderId="2" xfId="0" applyNumberFormat="1" applyFont="1" applyBorder="1" applyAlignment="1">
      <alignment horizontal="center"/>
    </xf>
    <xf numFmtId="164" fontId="2" fillId="0" borderId="1" xfId="0" applyNumberFormat="1" applyFont="1" applyBorder="1"/>
    <xf numFmtId="3" fontId="2" fillId="0" borderId="3" xfId="0" applyNumberFormat="1" applyFont="1" applyBorder="1" applyAlignment="1">
      <alignment horizontal="center" vertical="center"/>
    </xf>
    <xf numFmtId="0" fontId="9" fillId="0" borderId="0" xfId="0" applyFont="1" applyAlignment="1">
      <alignment wrapText="1" shrinkToFit="1"/>
    </xf>
    <xf numFmtId="3" fontId="5" fillId="0" borderId="1" xfId="0" applyNumberFormat="1" applyFont="1" applyBorder="1" applyAlignment="1">
      <alignment horizontal="center" vertical="center"/>
    </xf>
    <xf numFmtId="169" fontId="5" fillId="0" borderId="1" xfId="0" applyNumberFormat="1" applyFont="1" applyBorder="1" applyAlignment="1">
      <alignment horizontal="center" vertical="center"/>
    </xf>
    <xf numFmtId="0" fontId="9" fillId="0" borderId="1" xfId="0" applyFont="1" applyBorder="1" applyAlignment="1">
      <alignment horizontal="center" wrapText="1" shrinkToFit="1"/>
    </xf>
    <xf numFmtId="165" fontId="2" fillId="0" borderId="1" xfId="0" applyNumberFormat="1" applyFont="1" applyBorder="1" applyAlignment="1">
      <alignment horizontal="center" vertical="center"/>
    </xf>
    <xf numFmtId="167" fontId="2" fillId="0" borderId="2" xfId="0" applyNumberFormat="1" applyFont="1" applyBorder="1" applyAlignment="1">
      <alignment horizontal="center" vertical="center"/>
    </xf>
    <xf numFmtId="164" fontId="2" fillId="0" borderId="1" xfId="0" applyNumberFormat="1" applyFont="1" applyBorder="1" applyAlignment="1">
      <alignment horizontal="center" vertical="center"/>
    </xf>
    <xf numFmtId="3" fontId="5" fillId="0" borderId="11" xfId="0" applyNumberFormat="1" applyFont="1" applyBorder="1" applyAlignment="1">
      <alignment horizontal="center" vertical="center"/>
    </xf>
    <xf numFmtId="169" fontId="5" fillId="0" borderId="11" xfId="0" applyNumberFormat="1" applyFont="1" applyBorder="1" applyAlignment="1">
      <alignment horizontal="center" vertical="center"/>
    </xf>
    <xf numFmtId="0" fontId="5" fillId="3" borderId="2" xfId="0" applyFont="1" applyFill="1" applyBorder="1" applyAlignment="1">
      <alignment horizontal="center" vertical="center"/>
    </xf>
    <xf numFmtId="165" fontId="5" fillId="3" borderId="1" xfId="0" applyNumberFormat="1" applyFont="1" applyFill="1" applyBorder="1" applyAlignment="1">
      <alignment horizontal="center" vertical="center"/>
    </xf>
    <xf numFmtId="165" fontId="5" fillId="3" borderId="17" xfId="0" applyNumberFormat="1" applyFont="1" applyFill="1" applyBorder="1" applyAlignment="1">
      <alignment horizontal="center" vertical="center"/>
    </xf>
    <xf numFmtId="3" fontId="5" fillId="3" borderId="6" xfId="0" applyNumberFormat="1" applyFont="1" applyFill="1" applyBorder="1" applyAlignment="1">
      <alignment horizontal="center" vertical="center" wrapText="1"/>
    </xf>
    <xf numFmtId="3"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0" fontId="10" fillId="0" borderId="0" xfId="0" applyFont="1"/>
    <xf numFmtId="0" fontId="5" fillId="0" borderId="0" xfId="0" applyFont="1" applyAlignment="1">
      <alignment horizontal="right"/>
    </xf>
    <xf numFmtId="0" fontId="0" fillId="0" borderId="0" xfId="0" applyAlignment="1">
      <alignment horizontal="center" vertical="center"/>
    </xf>
    <xf numFmtId="3" fontId="0" fillId="0" borderId="0" xfId="0" applyNumberFormat="1"/>
    <xf numFmtId="3" fontId="0" fillId="0" borderId="0" xfId="0" applyNumberFormat="1" applyAlignment="1">
      <alignment horizontal="center"/>
    </xf>
    <xf numFmtId="0" fontId="0" fillId="0" borderId="0" xfId="0" applyAlignment="1">
      <alignment horizontal="center"/>
    </xf>
    <xf numFmtId="169" fontId="0" fillId="0" borderId="0" xfId="0" applyNumberFormat="1"/>
    <xf numFmtId="0" fontId="5"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vertical="center"/>
    </xf>
    <xf numFmtId="169" fontId="2" fillId="0" borderId="0" xfId="0" applyNumberFormat="1" applyFont="1"/>
    <xf numFmtId="0" fontId="5" fillId="3" borderId="7" xfId="0" applyFont="1" applyFill="1" applyBorder="1" applyAlignment="1">
      <alignment horizontal="center" vertical="center"/>
    </xf>
    <xf numFmtId="0" fontId="2" fillId="0" borderId="8" xfId="0" applyFont="1" applyBorder="1" applyAlignment="1">
      <alignment horizontal="center"/>
    </xf>
    <xf numFmtId="0" fontId="2" fillId="0" borderId="18" xfId="0" applyFont="1" applyBorder="1"/>
    <xf numFmtId="165"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18" xfId="0" applyFont="1" applyBorder="1" applyAlignment="1">
      <alignment horizontal="center"/>
    </xf>
    <xf numFmtId="169" fontId="2" fillId="0" borderId="18" xfId="0" applyNumberFormat="1" applyFont="1" applyBorder="1" applyAlignment="1">
      <alignment horizontal="center" vertical="center"/>
    </xf>
    <xf numFmtId="3" fontId="5" fillId="0" borderId="4" xfId="0" applyNumberFormat="1" applyFont="1" applyBorder="1" applyAlignment="1">
      <alignment horizontal="center" vertical="center"/>
    </xf>
    <xf numFmtId="0" fontId="2" fillId="0" borderId="6" xfId="0" applyFont="1" applyBorder="1" applyAlignment="1">
      <alignment horizontal="center"/>
    </xf>
    <xf numFmtId="169" fontId="5" fillId="0" borderId="4" xfId="0" applyNumberFormat="1" applyFont="1" applyBorder="1" applyAlignment="1">
      <alignment horizontal="center" vertical="center"/>
    </xf>
    <xf numFmtId="0" fontId="2" fillId="0" borderId="11" xfId="0" applyFont="1" applyBorder="1" applyAlignment="1">
      <alignment horizontal="center"/>
    </xf>
    <xf numFmtId="169" fontId="2" fillId="0" borderId="0" xfId="0" applyNumberFormat="1" applyFont="1" applyAlignment="1">
      <alignment horizontal="left"/>
    </xf>
    <xf numFmtId="0" fontId="11" fillId="4" borderId="7" xfId="0" applyFont="1" applyFill="1" applyBorder="1" applyAlignment="1">
      <alignment horizontal="center"/>
    </xf>
    <xf numFmtId="169" fontId="2" fillId="0" borderId="4" xfId="0" applyNumberFormat="1" applyFont="1" applyBorder="1" applyAlignment="1">
      <alignment horizontal="center"/>
    </xf>
    <xf numFmtId="0" fontId="11" fillId="4" borderId="9" xfId="0" applyFont="1" applyFill="1" applyBorder="1" applyAlignment="1">
      <alignment horizontal="center"/>
    </xf>
    <xf numFmtId="169" fontId="2" fillId="0" borderId="8" xfId="0" applyNumberFormat="1" applyFont="1" applyBorder="1" applyAlignment="1">
      <alignment horizontal="center"/>
    </xf>
    <xf numFmtId="0" fontId="11" fillId="4" borderId="10" xfId="0" applyFont="1" applyFill="1" applyBorder="1" applyAlignment="1">
      <alignment horizontal="center"/>
    </xf>
    <xf numFmtId="169" fontId="2" fillId="0" borderId="11" xfId="0" applyNumberFormat="1" applyFont="1" applyBorder="1" applyAlignment="1">
      <alignment horizontal="center"/>
    </xf>
    <xf numFmtId="164" fontId="5" fillId="0" borderId="0" xfId="0" applyNumberFormat="1" applyFont="1" applyAlignment="1">
      <alignment horizontal="center" vertical="center"/>
    </xf>
    <xf numFmtId="0" fontId="2" fillId="0" borderId="5" xfId="0" applyFont="1" applyBorder="1"/>
    <xf numFmtId="3" fontId="5" fillId="3" borderId="19" xfId="0" applyNumberFormat="1" applyFont="1" applyFill="1" applyBorder="1" applyAlignment="1">
      <alignment horizontal="center" vertical="center" wrapText="1"/>
    </xf>
    <xf numFmtId="3" fontId="5"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5" fillId="3" borderId="21" xfId="0" applyNumberFormat="1" applyFont="1" applyFill="1" applyBorder="1" applyAlignment="1">
      <alignment horizontal="center" vertical="center" wrapText="1"/>
    </xf>
    <xf numFmtId="3" fontId="2" fillId="0" borderId="22" xfId="0" applyNumberFormat="1" applyFont="1" applyBorder="1"/>
    <xf numFmtId="3" fontId="2" fillId="0" borderId="23" xfId="0" applyNumberFormat="1" applyFont="1" applyBorder="1"/>
    <xf numFmtId="3" fontId="2" fillId="0" borderId="24" xfId="0" applyNumberFormat="1" applyFont="1" applyBorder="1"/>
    <xf numFmtId="3" fontId="2" fillId="0" borderId="0" xfId="0" applyNumberFormat="1" applyFont="1"/>
    <xf numFmtId="0" fontId="5" fillId="2" borderId="0" xfId="0" applyFont="1" applyFill="1"/>
    <xf numFmtId="0" fontId="12" fillId="0" borderId="0" xfId="0" applyFont="1"/>
    <xf numFmtId="0" fontId="2" fillId="0" borderId="1" xfId="0" applyFont="1" applyBorder="1" applyAlignment="1">
      <alignment horizontal="center" vertical="center"/>
    </xf>
    <xf numFmtId="4" fontId="12" fillId="0" borderId="1" xfId="0" applyNumberFormat="1" applyFont="1" applyBorder="1" applyAlignment="1">
      <alignment horizontal="left" vertical="top" wrapText="1"/>
    </xf>
    <xf numFmtId="4" fontId="2" fillId="0" borderId="1" xfId="0" applyNumberFormat="1" applyFont="1" applyBorder="1" applyAlignment="1">
      <alignment vertical="center"/>
    </xf>
    <xf numFmtId="4" fontId="2" fillId="0" borderId="0" xfId="0" applyNumberFormat="1" applyFont="1"/>
    <xf numFmtId="4" fontId="2" fillId="5" borderId="0" xfId="0" applyNumberFormat="1" applyFont="1" applyFill="1" applyAlignment="1">
      <alignment horizontal="center" vertical="center"/>
    </xf>
    <xf numFmtId="4" fontId="2" fillId="0" borderId="1" xfId="0" applyNumberFormat="1" applyFont="1" applyBorder="1" applyAlignment="1">
      <alignment horizontal="left" vertical="top" wrapText="1"/>
    </xf>
    <xf numFmtId="4" fontId="12" fillId="0" borderId="0" xfId="0" applyNumberFormat="1" applyFont="1"/>
    <xf numFmtId="0" fontId="5" fillId="0" borderId="1" xfId="0" applyFont="1" applyFill="1" applyBorder="1" applyAlignment="1">
      <alignment horizontal="center" vertical="center"/>
    </xf>
    <xf numFmtId="0" fontId="2" fillId="0" borderId="0" xfId="0" applyFont="1" applyBorder="1"/>
    <xf numFmtId="3" fontId="2"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applyAlignment="1">
      <alignment horizontal="center"/>
    </xf>
    <xf numFmtId="164" fontId="2" fillId="0" borderId="0" xfId="0" applyNumberFormat="1" applyFont="1"/>
    <xf numFmtId="3" fontId="7" fillId="0" borderId="0" xfId="0" applyNumberFormat="1" applyFont="1" applyAlignment="1">
      <alignment horizontal="right"/>
    </xf>
    <xf numFmtId="164" fontId="7" fillId="0" borderId="0" xfId="0" applyNumberFormat="1" applyFont="1" applyAlignment="1">
      <alignment horizontal="right"/>
    </xf>
    <xf numFmtId="164" fontId="7" fillId="0" borderId="0" xfId="0" applyNumberFormat="1" applyFont="1" applyAlignment="1">
      <alignment horizontal="center"/>
    </xf>
    <xf numFmtId="3" fontId="7" fillId="0" borderId="0" xfId="0" applyNumberFormat="1" applyFont="1"/>
    <xf numFmtId="164" fontId="7" fillId="0" borderId="0" xfId="0" applyNumberFormat="1" applyFont="1"/>
    <xf numFmtId="3" fontId="1" fillId="3" borderId="4" xfId="0" applyNumberFormat="1" applyFont="1" applyFill="1" applyBorder="1" applyAlignment="1">
      <alignment horizontal="center" vertical="center" wrapText="1"/>
    </xf>
    <xf numFmtId="3" fontId="2" fillId="0" borderId="4" xfId="0" applyNumberFormat="1" applyFont="1" applyBorder="1"/>
    <xf numFmtId="3" fontId="2" fillId="0" borderId="12" xfId="0" applyNumberFormat="1" applyFont="1" applyBorder="1" applyAlignment="1">
      <alignment horizontal="center"/>
    </xf>
    <xf numFmtId="3" fontId="2" fillId="0" borderId="11" xfId="0" applyNumberFormat="1" applyFont="1" applyBorder="1"/>
    <xf numFmtId="3" fontId="2" fillId="0" borderId="1" xfId="0" applyNumberFormat="1" applyFont="1" applyBorder="1"/>
    <xf numFmtId="3" fontId="2" fillId="0" borderId="26" xfId="0" applyNumberFormat="1" applyFont="1" applyBorder="1"/>
    <xf numFmtId="4" fontId="2" fillId="0" borderId="26" xfId="0" applyNumberFormat="1" applyFont="1" applyBorder="1"/>
    <xf numFmtId="3" fontId="2" fillId="0" borderId="1" xfId="0" applyNumberFormat="1" applyFont="1" applyBorder="1" applyAlignment="1">
      <alignment horizontal="left" vertical="center" indent="5"/>
    </xf>
    <xf numFmtId="3" fontId="2" fillId="0" borderId="22" xfId="0" applyNumberFormat="1" applyFont="1" applyBorder="1" applyAlignment="1">
      <alignment horizontal="center"/>
    </xf>
    <xf numFmtId="4" fontId="2" fillId="0" borderId="25" xfId="0" applyNumberFormat="1" applyFont="1" applyBorder="1" applyAlignment="1">
      <alignment horizont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9" fillId="0" borderId="4" xfId="0" applyFont="1" applyBorder="1" applyAlignment="1">
      <alignment horizontal="center" wrapText="1" shrinkToFit="1"/>
    </xf>
    <xf numFmtId="0" fontId="9" fillId="0" borderId="11" xfId="0" applyFont="1" applyBorder="1" applyAlignment="1">
      <alignment horizontal="center" wrapText="1" shrinkToFi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 xfId="0" applyFont="1" applyFill="1" applyBorder="1" applyAlignment="1">
      <alignment horizontal="center" vertical="center"/>
    </xf>
    <xf numFmtId="0" fontId="2" fillId="0" borderId="2" xfId="0" applyFont="1" applyBorder="1" applyAlignment="1">
      <alignment horizontal="left"/>
    </xf>
    <xf numFmtId="0" fontId="2" fillId="0" borderId="17" xfId="0" applyFont="1" applyBorder="1" applyAlignment="1">
      <alignment horizontal="left"/>
    </xf>
    <xf numFmtId="0" fontId="2" fillId="0" borderId="3" xfId="0" applyFont="1" applyBorder="1" applyAlignment="1">
      <alignment horizontal="left"/>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horizontal="center"/>
    </xf>
    <xf numFmtId="0" fontId="5" fillId="0" borderId="0" xfId="0" applyFont="1" applyAlignment="1">
      <alignment horizontal="left" vertical="top"/>
    </xf>
    <xf numFmtId="0" fontId="5" fillId="0" borderId="14" xfId="0" applyFont="1" applyBorder="1" applyAlignment="1">
      <alignment horizontal="left" vertical="top"/>
    </xf>
    <xf numFmtId="0" fontId="2"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47C8-61AA-4ECB-B413-2B5E8E00E672}">
  <dimension ref="A2:N274"/>
  <sheetViews>
    <sheetView showGridLines="0" zoomScale="70" zoomScaleNormal="70" workbookViewId="0">
      <selection activeCell="H252" sqref="H252"/>
    </sheetView>
  </sheetViews>
  <sheetFormatPr baseColWidth="10" defaultRowHeight="15" x14ac:dyDescent="0.25"/>
  <cols>
    <col min="1" max="1" width="6" customWidth="1"/>
    <col min="3" max="3" width="61" bestFit="1" customWidth="1"/>
    <col min="4" max="4" width="21.85546875" bestFit="1" customWidth="1"/>
    <col min="5" max="5" width="19.85546875" customWidth="1"/>
    <col min="6" max="6" width="20" customWidth="1"/>
    <col min="7" max="7" width="18.85546875" customWidth="1"/>
    <col min="8" max="8" width="20.85546875" bestFit="1" customWidth="1"/>
    <col min="9" max="9" width="20.28515625" customWidth="1"/>
    <col min="10" max="10" width="13" bestFit="1" customWidth="1"/>
    <col min="11" max="11" width="11.5703125" bestFit="1" customWidth="1"/>
    <col min="12" max="12" width="12.5703125" customWidth="1"/>
  </cols>
  <sheetData>
    <row r="2" spans="1:13" s="4" customFormat="1" ht="26.25" x14ac:dyDescent="0.4">
      <c r="A2" s="70" t="s">
        <v>29</v>
      </c>
      <c r="B2" s="71"/>
      <c r="C2" s="72"/>
      <c r="D2" s="73"/>
      <c r="E2" s="73"/>
      <c r="F2" s="74"/>
      <c r="G2" s="75"/>
      <c r="H2" s="74"/>
      <c r="I2" s="76"/>
      <c r="J2" s="76"/>
      <c r="K2" s="77"/>
      <c r="M2" s="78"/>
    </row>
    <row r="5" spans="1:13" x14ac:dyDescent="0.25">
      <c r="C5" s="39" t="s">
        <v>26</v>
      </c>
    </row>
    <row r="6" spans="1:13" x14ac:dyDescent="0.25">
      <c r="G6" s="16"/>
      <c r="H6" s="17"/>
    </row>
    <row r="7" spans="1:13" ht="66" x14ac:dyDescent="0.25">
      <c r="B7" s="18"/>
      <c r="C7" s="19" t="s">
        <v>11</v>
      </c>
      <c r="D7" s="20" t="s">
        <v>12</v>
      </c>
      <c r="E7" s="21" t="s">
        <v>13</v>
      </c>
      <c r="F7" s="22" t="s">
        <v>14</v>
      </c>
      <c r="G7" s="22" t="s">
        <v>15</v>
      </c>
      <c r="H7" s="22" t="s">
        <v>16</v>
      </c>
      <c r="I7" s="23" t="s">
        <v>17</v>
      </c>
    </row>
    <row r="8" spans="1:13" ht="16.5" x14ac:dyDescent="0.3">
      <c r="B8" s="229" t="s">
        <v>0</v>
      </c>
      <c r="C8" s="24" t="s">
        <v>18</v>
      </c>
      <c r="D8" s="25">
        <v>15900</v>
      </c>
      <c r="E8" s="25">
        <v>16200</v>
      </c>
      <c r="F8" s="26">
        <v>300</v>
      </c>
      <c r="G8" s="26">
        <v>7.2</v>
      </c>
      <c r="H8" s="27">
        <v>2160</v>
      </c>
      <c r="I8" s="26" t="s">
        <v>19</v>
      </c>
    </row>
    <row r="9" spans="1:13" ht="16.5" x14ac:dyDescent="0.3">
      <c r="B9" s="230"/>
      <c r="C9" s="28" t="s">
        <v>18</v>
      </c>
      <c r="D9" s="29">
        <v>20500</v>
      </c>
      <c r="E9" s="29">
        <v>24500</v>
      </c>
      <c r="F9" s="30">
        <v>4000</v>
      </c>
      <c r="G9" s="30">
        <v>7.2</v>
      </c>
      <c r="H9" s="31">
        <v>28800</v>
      </c>
      <c r="I9" s="30" t="s">
        <v>19</v>
      </c>
    </row>
    <row r="10" spans="1:13" ht="16.5" x14ac:dyDescent="0.3">
      <c r="B10" s="230"/>
      <c r="C10" s="28" t="s">
        <v>18</v>
      </c>
      <c r="D10" s="29">
        <v>34000</v>
      </c>
      <c r="E10" s="29">
        <v>38100</v>
      </c>
      <c r="F10" s="30">
        <v>4100</v>
      </c>
      <c r="G10" s="30">
        <v>7.2</v>
      </c>
      <c r="H10" s="31">
        <v>29520</v>
      </c>
      <c r="I10" s="30" t="s">
        <v>19</v>
      </c>
    </row>
    <row r="11" spans="1:13" ht="16.5" x14ac:dyDescent="0.3">
      <c r="B11" s="230"/>
      <c r="C11" s="28" t="s">
        <v>18</v>
      </c>
      <c r="D11" s="29">
        <v>39000</v>
      </c>
      <c r="E11" s="29">
        <v>46000</v>
      </c>
      <c r="F11" s="30">
        <v>7000</v>
      </c>
      <c r="G11" s="30">
        <v>7.2</v>
      </c>
      <c r="H11" s="31">
        <v>50400</v>
      </c>
      <c r="I11" s="30" t="s">
        <v>19</v>
      </c>
    </row>
    <row r="12" spans="1:13" ht="16.5" x14ac:dyDescent="0.3">
      <c r="B12" s="230"/>
      <c r="C12" s="28" t="s">
        <v>18</v>
      </c>
      <c r="D12" s="29">
        <v>52700</v>
      </c>
      <c r="E12" s="29">
        <v>54500</v>
      </c>
      <c r="F12" s="30">
        <v>1800</v>
      </c>
      <c r="G12" s="30">
        <v>7.2</v>
      </c>
      <c r="H12" s="31">
        <v>12960</v>
      </c>
      <c r="I12" s="30" t="s">
        <v>19</v>
      </c>
    </row>
    <row r="13" spans="1:13" ht="16.5" x14ac:dyDescent="0.3">
      <c r="B13" s="230"/>
      <c r="C13" s="28" t="s">
        <v>18</v>
      </c>
      <c r="D13" s="29">
        <v>56340</v>
      </c>
      <c r="E13" s="29">
        <v>57600</v>
      </c>
      <c r="F13" s="30">
        <v>1260</v>
      </c>
      <c r="G13" s="30">
        <v>7.2</v>
      </c>
      <c r="H13" s="31">
        <v>9072</v>
      </c>
      <c r="I13" s="30" t="s">
        <v>19</v>
      </c>
    </row>
    <row r="14" spans="1:13" ht="16.5" x14ac:dyDescent="0.3">
      <c r="B14" s="230"/>
      <c r="C14" s="32" t="s">
        <v>18</v>
      </c>
      <c r="D14" s="33">
        <v>58000</v>
      </c>
      <c r="E14" s="33">
        <v>63900</v>
      </c>
      <c r="F14" s="34">
        <v>5900</v>
      </c>
      <c r="G14" s="34">
        <v>7.2</v>
      </c>
      <c r="H14" s="35">
        <v>42480</v>
      </c>
      <c r="I14" s="34" t="s">
        <v>19</v>
      </c>
    </row>
    <row r="15" spans="1:13" ht="16.5" x14ac:dyDescent="0.3">
      <c r="B15" s="230"/>
      <c r="C15" s="28" t="s">
        <v>20</v>
      </c>
      <c r="D15" s="29">
        <v>65900</v>
      </c>
      <c r="E15" s="29">
        <v>64400</v>
      </c>
      <c r="F15" s="30">
        <v>1500</v>
      </c>
      <c r="G15" s="30">
        <v>7.2</v>
      </c>
      <c r="H15" s="31">
        <v>10800</v>
      </c>
      <c r="I15" s="30" t="s">
        <v>19</v>
      </c>
    </row>
    <row r="16" spans="1:13" ht="16.5" x14ac:dyDescent="0.3">
      <c r="B16" s="230"/>
      <c r="C16" s="28" t="s">
        <v>20</v>
      </c>
      <c r="D16" s="29">
        <v>46000</v>
      </c>
      <c r="E16" s="29">
        <v>38200</v>
      </c>
      <c r="F16" s="30">
        <v>7800</v>
      </c>
      <c r="G16" s="30">
        <v>7.2</v>
      </c>
      <c r="H16" s="31">
        <v>56160</v>
      </c>
      <c r="I16" s="30" t="s">
        <v>19</v>
      </c>
    </row>
    <row r="17" spans="2:9" ht="16.5" x14ac:dyDescent="0.3">
      <c r="B17" s="230"/>
      <c r="C17" s="28" t="s">
        <v>20</v>
      </c>
      <c r="D17" s="29">
        <v>37500</v>
      </c>
      <c r="E17" s="29">
        <v>34500</v>
      </c>
      <c r="F17" s="30">
        <v>3000</v>
      </c>
      <c r="G17" s="30">
        <v>7.2</v>
      </c>
      <c r="H17" s="31">
        <v>21600</v>
      </c>
      <c r="I17" s="30" t="s">
        <v>19</v>
      </c>
    </row>
    <row r="18" spans="2:9" ht="17.25" thickBot="1" x14ac:dyDescent="0.35">
      <c r="B18" s="231"/>
      <c r="C18" s="32" t="s">
        <v>20</v>
      </c>
      <c r="D18" s="33">
        <v>18000</v>
      </c>
      <c r="E18" s="33">
        <v>15700</v>
      </c>
      <c r="F18" s="34">
        <v>2300</v>
      </c>
      <c r="G18" s="34">
        <v>7.2</v>
      </c>
      <c r="H18" s="31">
        <v>16560</v>
      </c>
      <c r="I18" s="34" t="s">
        <v>19</v>
      </c>
    </row>
    <row r="19" spans="2:9" ht="16.5" thickBot="1" x14ac:dyDescent="0.3">
      <c r="B19" s="18"/>
      <c r="C19" s="18"/>
      <c r="D19" s="36"/>
      <c r="E19" s="36"/>
      <c r="F19" s="18"/>
      <c r="G19" s="18"/>
      <c r="H19" s="64">
        <v>280512</v>
      </c>
      <c r="I19" s="18"/>
    </row>
    <row r="20" spans="2:9" ht="16.5" x14ac:dyDescent="0.25">
      <c r="B20" s="18"/>
      <c r="C20" s="18"/>
      <c r="D20" s="36"/>
      <c r="E20" s="36"/>
      <c r="F20" s="18"/>
      <c r="G20" s="18"/>
      <c r="H20" s="37"/>
      <c r="I20" s="18"/>
    </row>
    <row r="21" spans="2:9" x14ac:dyDescent="0.25">
      <c r="B21" s="18"/>
      <c r="C21" s="18"/>
      <c r="D21" s="36"/>
      <c r="E21" s="36"/>
      <c r="F21" s="18"/>
      <c r="G21" s="18"/>
      <c r="H21" s="37"/>
      <c r="I21" s="18"/>
    </row>
    <row r="22" spans="2:9" ht="16.5" x14ac:dyDescent="0.25">
      <c r="B22" s="38"/>
      <c r="C22" s="39" t="s">
        <v>21</v>
      </c>
      <c r="D22" s="36"/>
      <c r="E22" s="36"/>
      <c r="F22" s="18"/>
      <c r="G22" s="18"/>
      <c r="H22" s="37"/>
      <c r="I22" s="18"/>
    </row>
    <row r="23" spans="2:9" ht="15.75" x14ac:dyDescent="0.25">
      <c r="B23" s="18"/>
      <c r="C23" s="18"/>
      <c r="D23" s="36"/>
      <c r="E23" s="36"/>
      <c r="F23" s="18"/>
      <c r="G23" s="18"/>
      <c r="H23" s="40"/>
      <c r="I23" s="18"/>
    </row>
    <row r="24" spans="2:9" ht="66" x14ac:dyDescent="0.25">
      <c r="B24" s="18"/>
      <c r="C24" s="41" t="s">
        <v>11</v>
      </c>
      <c r="D24" s="42" t="s">
        <v>12</v>
      </c>
      <c r="E24" s="43" t="s">
        <v>13</v>
      </c>
      <c r="F24" s="22" t="s">
        <v>14</v>
      </c>
      <c r="G24" s="22" t="s">
        <v>15</v>
      </c>
      <c r="H24" s="44" t="s">
        <v>16</v>
      </c>
      <c r="I24" s="45" t="s">
        <v>17</v>
      </c>
    </row>
    <row r="25" spans="2:9" ht="16.5" x14ac:dyDescent="0.3">
      <c r="B25" s="46" t="s">
        <v>22</v>
      </c>
      <c r="C25" s="47" t="s">
        <v>18</v>
      </c>
      <c r="D25" s="48">
        <v>0</v>
      </c>
      <c r="E25" s="48">
        <v>250</v>
      </c>
      <c r="F25" s="47">
        <v>250</v>
      </c>
      <c r="G25" s="47">
        <v>7.2</v>
      </c>
      <c r="H25" s="27">
        <v>1800</v>
      </c>
      <c r="I25" s="26" t="s">
        <v>19</v>
      </c>
    </row>
    <row r="26" spans="2:9" ht="16.5" x14ac:dyDescent="0.3">
      <c r="B26" s="229" t="s">
        <v>23</v>
      </c>
      <c r="C26" s="47" t="s">
        <v>18</v>
      </c>
      <c r="D26" s="48">
        <v>1550</v>
      </c>
      <c r="E26" s="48">
        <v>2900</v>
      </c>
      <c r="F26" s="47">
        <v>1350</v>
      </c>
      <c r="G26" s="47">
        <v>7.2</v>
      </c>
      <c r="H26" s="27">
        <v>9720</v>
      </c>
      <c r="I26" s="49" t="s">
        <v>19</v>
      </c>
    </row>
    <row r="27" spans="2:9" ht="16.5" x14ac:dyDescent="0.3">
      <c r="B27" s="231"/>
      <c r="C27" s="50" t="s">
        <v>20</v>
      </c>
      <c r="D27" s="51">
        <v>3200</v>
      </c>
      <c r="E27" s="51">
        <v>2000</v>
      </c>
      <c r="F27" s="50">
        <v>1200</v>
      </c>
      <c r="G27" s="50">
        <v>7.2</v>
      </c>
      <c r="H27" s="35">
        <v>8640</v>
      </c>
      <c r="I27" s="34" t="s">
        <v>19</v>
      </c>
    </row>
    <row r="28" spans="2:9" ht="16.5" x14ac:dyDescent="0.3">
      <c r="B28" s="18"/>
      <c r="C28" s="4"/>
      <c r="D28" s="52"/>
      <c r="E28" s="52"/>
      <c r="F28" s="4"/>
      <c r="G28" s="4"/>
      <c r="H28" s="60">
        <v>20160</v>
      </c>
      <c r="I28" s="53"/>
    </row>
    <row r="29" spans="2:9" ht="16.5" x14ac:dyDescent="0.3">
      <c r="B29" s="18"/>
      <c r="C29" s="4"/>
      <c r="D29" s="52"/>
      <c r="E29" s="52"/>
      <c r="F29" s="4"/>
      <c r="G29" s="4"/>
      <c r="H29" s="54"/>
      <c r="I29" s="53"/>
    </row>
    <row r="30" spans="2:9" ht="16.5" x14ac:dyDescent="0.3">
      <c r="B30" s="18"/>
      <c r="C30" s="4"/>
      <c r="D30" s="52"/>
      <c r="E30" s="52"/>
      <c r="F30" s="4"/>
      <c r="G30" s="4"/>
      <c r="H30" s="55"/>
      <c r="I30" s="53"/>
    </row>
    <row r="31" spans="2:9" ht="16.5" x14ac:dyDescent="0.3">
      <c r="B31" s="38"/>
      <c r="C31" s="39" t="s">
        <v>24</v>
      </c>
      <c r="D31" s="52"/>
      <c r="E31" s="52"/>
      <c r="F31" s="4"/>
      <c r="G31" s="4"/>
      <c r="H31" s="55"/>
      <c r="I31" s="53"/>
    </row>
    <row r="32" spans="2:9" ht="16.5" x14ac:dyDescent="0.3">
      <c r="B32" s="18"/>
      <c r="C32" s="4"/>
      <c r="D32" s="52"/>
      <c r="E32" s="52"/>
      <c r="F32" s="4"/>
      <c r="G32" s="4"/>
      <c r="H32" s="55"/>
      <c r="I32" s="53"/>
    </row>
    <row r="33" spans="1:13" ht="66" x14ac:dyDescent="0.25">
      <c r="B33" s="18"/>
      <c r="C33" s="41" t="s">
        <v>11</v>
      </c>
      <c r="D33" s="42" t="s">
        <v>12</v>
      </c>
      <c r="E33" s="43" t="s">
        <v>13</v>
      </c>
      <c r="F33" s="22" t="s">
        <v>14</v>
      </c>
      <c r="G33" s="22" t="s">
        <v>15</v>
      </c>
      <c r="H33" s="56" t="s">
        <v>16</v>
      </c>
      <c r="I33" s="45" t="s">
        <v>17</v>
      </c>
    </row>
    <row r="34" spans="1:13" ht="16.5" x14ac:dyDescent="0.3">
      <c r="B34" s="57" t="s">
        <v>23</v>
      </c>
      <c r="C34" s="58" t="s">
        <v>18</v>
      </c>
      <c r="D34" s="59">
        <v>18500</v>
      </c>
      <c r="E34" s="59">
        <v>19300</v>
      </c>
      <c r="F34" s="59">
        <v>800</v>
      </c>
      <c r="G34" s="58">
        <v>7.2</v>
      </c>
      <c r="H34" s="60">
        <v>5760</v>
      </c>
      <c r="I34" s="58" t="s">
        <v>19</v>
      </c>
    </row>
    <row r="35" spans="1:13" ht="16.5" x14ac:dyDescent="0.3">
      <c r="B35" s="57" t="s">
        <v>23</v>
      </c>
      <c r="C35" s="58" t="s">
        <v>20</v>
      </c>
      <c r="D35" s="59">
        <v>19300</v>
      </c>
      <c r="E35" s="59">
        <v>18500</v>
      </c>
      <c r="F35" s="59">
        <v>800</v>
      </c>
      <c r="G35" s="58">
        <v>7.2</v>
      </c>
      <c r="H35" s="60">
        <v>5760</v>
      </c>
      <c r="I35" s="58" t="s">
        <v>19</v>
      </c>
    </row>
    <row r="36" spans="1:13" ht="16.5" x14ac:dyDescent="0.3">
      <c r="B36" s="18"/>
      <c r="C36" s="4"/>
      <c r="D36" s="4"/>
      <c r="E36" s="4"/>
      <c r="F36" s="4"/>
      <c r="G36" s="4"/>
      <c r="H36" s="60">
        <v>11520</v>
      </c>
      <c r="I36" s="53"/>
    </row>
    <row r="37" spans="1:13" ht="17.25" thickBot="1" x14ac:dyDescent="0.35">
      <c r="B37" s="18"/>
      <c r="C37" s="4"/>
      <c r="D37" s="4"/>
      <c r="E37" s="4"/>
      <c r="F37" s="4"/>
      <c r="G37" s="4"/>
      <c r="H37" s="61"/>
      <c r="I37" s="53"/>
    </row>
    <row r="38" spans="1:13" ht="17.25" thickBot="1" x14ac:dyDescent="0.35">
      <c r="B38" s="18"/>
      <c r="C38" s="4"/>
      <c r="D38" s="4"/>
      <c r="E38" s="4"/>
      <c r="F38" s="4"/>
      <c r="G38" s="4"/>
      <c r="H38" s="64">
        <f>+H36+H28</f>
        <v>31680</v>
      </c>
      <c r="I38" s="53"/>
    </row>
    <row r="39" spans="1:13" ht="16.5" x14ac:dyDescent="0.3">
      <c r="B39" s="18"/>
      <c r="C39" s="4"/>
      <c r="D39" s="4"/>
      <c r="E39" s="4"/>
      <c r="F39" s="4"/>
      <c r="G39" s="4"/>
      <c r="H39" s="61"/>
      <c r="I39" s="53"/>
    </row>
    <row r="40" spans="1:13" ht="66" x14ac:dyDescent="0.25">
      <c r="B40" s="18"/>
      <c r="C40" s="41" t="s">
        <v>11</v>
      </c>
      <c r="D40" s="42" t="s">
        <v>12</v>
      </c>
      <c r="E40" s="43" t="s">
        <v>13</v>
      </c>
      <c r="F40" s="22" t="s">
        <v>14</v>
      </c>
      <c r="G40" s="22" t="s">
        <v>15</v>
      </c>
      <c r="H40" s="56" t="s">
        <v>16</v>
      </c>
      <c r="I40" s="45" t="s">
        <v>17</v>
      </c>
    </row>
    <row r="41" spans="1:13" ht="17.25" thickBot="1" x14ac:dyDescent="0.35">
      <c r="B41" s="57" t="s">
        <v>23</v>
      </c>
      <c r="C41" s="58" t="s">
        <v>20</v>
      </c>
      <c r="D41" s="59">
        <v>18000</v>
      </c>
      <c r="E41" s="59">
        <v>17000</v>
      </c>
      <c r="F41" s="59">
        <v>1000</v>
      </c>
      <c r="G41" s="58">
        <v>7.2</v>
      </c>
      <c r="H41" s="27">
        <v>7200</v>
      </c>
      <c r="I41" s="58" t="s">
        <v>25</v>
      </c>
    </row>
    <row r="42" spans="1:13" ht="17.25" thickBot="1" x14ac:dyDescent="0.35">
      <c r="B42" s="18"/>
      <c r="C42" s="4"/>
      <c r="D42" s="4"/>
      <c r="E42" s="4"/>
      <c r="F42" s="4"/>
      <c r="G42" s="4"/>
      <c r="H42" s="64">
        <f>+H41</f>
        <v>7200</v>
      </c>
      <c r="I42" s="53"/>
    </row>
    <row r="43" spans="1:13" ht="16.5" x14ac:dyDescent="0.3">
      <c r="B43" s="18"/>
      <c r="C43" s="4"/>
      <c r="D43" s="4"/>
      <c r="E43" s="4"/>
      <c r="F43" s="4"/>
      <c r="G43" s="4"/>
      <c r="H43" s="61"/>
      <c r="I43" s="53"/>
    </row>
    <row r="44" spans="1:13" ht="16.5" x14ac:dyDescent="0.3">
      <c r="B44" s="18"/>
      <c r="C44" s="4"/>
      <c r="D44" s="4"/>
      <c r="E44" s="4"/>
      <c r="F44" s="4"/>
      <c r="G44" s="4"/>
      <c r="H44" s="55"/>
      <c r="I44" s="53"/>
    </row>
    <row r="45" spans="1:13" s="4" customFormat="1" ht="26.25" x14ac:dyDescent="0.4">
      <c r="A45" s="70" t="s">
        <v>30</v>
      </c>
      <c r="B45" s="71"/>
      <c r="C45" s="72"/>
      <c r="D45" s="73"/>
      <c r="E45" s="73"/>
      <c r="F45" s="74"/>
      <c r="G45" s="75"/>
      <c r="H45" s="74"/>
      <c r="I45" s="76"/>
      <c r="J45" s="76"/>
      <c r="K45" s="79"/>
      <c r="L45" s="72"/>
      <c r="M45" s="78"/>
    </row>
    <row r="46" spans="1:13" s="4" customFormat="1" ht="16.5" x14ac:dyDescent="0.3">
      <c r="B46" s="39"/>
      <c r="D46" s="80"/>
      <c r="E46" s="80"/>
      <c r="F46" s="81"/>
      <c r="G46" s="82"/>
      <c r="H46" s="81"/>
      <c r="I46" s="81"/>
      <c r="J46" s="83"/>
      <c r="K46" s="81"/>
      <c r="L46" s="84"/>
      <c r="M46" s="78"/>
    </row>
    <row r="47" spans="1:13" s="4" customFormat="1" ht="26.25" x14ac:dyDescent="0.4">
      <c r="A47" s="85" t="s">
        <v>31</v>
      </c>
      <c r="B47" s="39"/>
      <c r="D47" s="80"/>
      <c r="E47" s="80"/>
      <c r="F47" s="81"/>
      <c r="G47" s="82"/>
      <c r="H47" s="81"/>
      <c r="I47" s="81"/>
      <c r="J47" s="83"/>
      <c r="K47" s="81"/>
      <c r="L47" s="84"/>
      <c r="M47" s="78"/>
    </row>
    <row r="48" spans="1:13" s="4" customFormat="1" ht="16.5" x14ac:dyDescent="0.3">
      <c r="B48" s="39"/>
      <c r="D48" s="80"/>
      <c r="E48" s="80"/>
      <c r="F48" s="81"/>
      <c r="G48" s="82"/>
      <c r="H48" s="81"/>
      <c r="I48" s="81"/>
      <c r="J48" s="83"/>
      <c r="K48" s="81"/>
      <c r="L48" s="84"/>
      <c r="M48" s="78"/>
    </row>
    <row r="49" spans="1:13" s="4" customFormat="1" ht="16.5" x14ac:dyDescent="0.3">
      <c r="A49" s="86" t="s">
        <v>32</v>
      </c>
      <c r="B49" s="39"/>
      <c r="D49" s="80"/>
      <c r="E49" s="80"/>
      <c r="F49" s="81"/>
      <c r="G49" s="82"/>
      <c r="H49" s="81"/>
      <c r="I49" s="81"/>
      <c r="J49" s="83"/>
      <c r="K49" s="81"/>
      <c r="L49" s="84"/>
      <c r="M49" s="78"/>
    </row>
    <row r="50" spans="1:13" s="4" customFormat="1" ht="16.5" x14ac:dyDescent="0.3">
      <c r="B50" s="39"/>
      <c r="D50" s="80"/>
      <c r="E50" s="80"/>
      <c r="F50" s="81"/>
      <c r="G50" s="82"/>
      <c r="H50" s="81"/>
      <c r="I50" s="81"/>
      <c r="J50" s="83"/>
      <c r="K50" s="81"/>
      <c r="L50" s="84"/>
      <c r="M50" s="78"/>
    </row>
    <row r="51" spans="1:13" s="4" customFormat="1" ht="16.5" x14ac:dyDescent="0.3">
      <c r="B51" s="39"/>
      <c r="C51" s="87" t="s">
        <v>33</v>
      </c>
      <c r="D51" s="88" t="s">
        <v>34</v>
      </c>
      <c r="E51" s="89" t="s">
        <v>35</v>
      </c>
      <c r="F51" s="90" t="s">
        <v>14</v>
      </c>
      <c r="G51" s="91" t="s">
        <v>15</v>
      </c>
      <c r="H51" s="90" t="s">
        <v>36</v>
      </c>
      <c r="I51" s="90" t="s">
        <v>37</v>
      </c>
      <c r="J51" s="92" t="s">
        <v>38</v>
      </c>
      <c r="K51" s="93" t="s">
        <v>39</v>
      </c>
      <c r="L51" s="94" t="s">
        <v>40</v>
      </c>
      <c r="M51" s="78"/>
    </row>
    <row r="52" spans="1:13" s="4" customFormat="1" ht="16.5" x14ac:dyDescent="0.3">
      <c r="B52" s="234" t="s">
        <v>41</v>
      </c>
      <c r="C52" s="24" t="s">
        <v>42</v>
      </c>
      <c r="D52" s="95" t="s">
        <v>43</v>
      </c>
      <c r="E52" s="96" t="s">
        <v>44</v>
      </c>
      <c r="F52" s="97">
        <v>930</v>
      </c>
      <c r="G52" s="98">
        <v>8</v>
      </c>
      <c r="H52" s="97"/>
      <c r="I52" s="97">
        <v>1860</v>
      </c>
      <c r="J52" s="99"/>
      <c r="K52" s="97"/>
      <c r="L52" s="100"/>
      <c r="M52" s="78"/>
    </row>
    <row r="53" spans="1:13" s="4" customFormat="1" ht="16.5" x14ac:dyDescent="0.3">
      <c r="B53" s="235"/>
      <c r="C53" s="28" t="s">
        <v>45</v>
      </c>
      <c r="D53" s="101" t="s">
        <v>46</v>
      </c>
      <c r="E53" s="102" t="s">
        <v>47</v>
      </c>
      <c r="F53" s="103">
        <v>75</v>
      </c>
      <c r="G53" s="104">
        <v>8</v>
      </c>
      <c r="H53" s="103"/>
      <c r="I53" s="103">
        <v>150</v>
      </c>
      <c r="J53" s="105"/>
      <c r="K53" s="103"/>
      <c r="L53" s="106"/>
      <c r="M53" s="78"/>
    </row>
    <row r="54" spans="1:13" s="4" customFormat="1" ht="16.5" x14ac:dyDescent="0.3">
      <c r="B54" s="235"/>
      <c r="C54" s="32" t="s">
        <v>48</v>
      </c>
      <c r="D54" s="107" t="s">
        <v>49</v>
      </c>
      <c r="E54" s="108" t="s">
        <v>50</v>
      </c>
      <c r="F54" s="109">
        <v>250</v>
      </c>
      <c r="G54" s="110">
        <v>4.5</v>
      </c>
      <c r="H54" s="109"/>
      <c r="I54" s="109">
        <v>500</v>
      </c>
      <c r="J54" s="111"/>
      <c r="K54" s="109"/>
      <c r="L54" s="112"/>
      <c r="M54" s="78"/>
    </row>
    <row r="55" spans="1:13" s="4" customFormat="1" ht="16.5" x14ac:dyDescent="0.3">
      <c r="B55" s="235"/>
      <c r="C55" s="28"/>
      <c r="D55" s="80"/>
      <c r="E55" s="113"/>
      <c r="F55" s="81"/>
      <c r="G55" s="114"/>
      <c r="H55" s="78"/>
      <c r="I55" s="115"/>
      <c r="J55" s="116"/>
      <c r="K55" s="78"/>
      <c r="L55" s="117"/>
      <c r="M55" s="78"/>
    </row>
    <row r="56" spans="1:13" s="4" customFormat="1" ht="16.5" x14ac:dyDescent="0.3">
      <c r="B56" s="235"/>
      <c r="C56" s="47" t="s">
        <v>51</v>
      </c>
      <c r="D56" s="95" t="s">
        <v>52</v>
      </c>
      <c r="E56" s="95" t="s">
        <v>53</v>
      </c>
      <c r="F56" s="97">
        <v>150</v>
      </c>
      <c r="G56" s="98">
        <v>7.5</v>
      </c>
      <c r="H56" s="97"/>
      <c r="I56" s="97">
        <v>300</v>
      </c>
      <c r="J56" s="99"/>
      <c r="K56" s="97"/>
      <c r="L56" s="100"/>
      <c r="M56" s="78"/>
    </row>
    <row r="57" spans="1:13" s="4" customFormat="1" ht="16.5" x14ac:dyDescent="0.3">
      <c r="B57" s="235"/>
      <c r="C57" s="118" t="s">
        <v>54</v>
      </c>
      <c r="D57" s="101" t="s">
        <v>55</v>
      </c>
      <c r="E57" s="101" t="s">
        <v>50</v>
      </c>
      <c r="F57" s="103">
        <v>400</v>
      </c>
      <c r="G57" s="104">
        <v>8</v>
      </c>
      <c r="H57" s="103"/>
      <c r="I57" s="103">
        <v>800</v>
      </c>
      <c r="J57" s="105"/>
      <c r="K57" s="103"/>
      <c r="L57" s="106"/>
      <c r="M57" s="78"/>
    </row>
    <row r="58" spans="1:13" s="4" customFormat="1" ht="16.5" x14ac:dyDescent="0.3">
      <c r="B58" s="235"/>
      <c r="C58" s="50" t="s">
        <v>54</v>
      </c>
      <c r="D58" s="107" t="s">
        <v>56</v>
      </c>
      <c r="E58" s="107" t="s">
        <v>57</v>
      </c>
      <c r="F58" s="109">
        <v>613</v>
      </c>
      <c r="G58" s="110">
        <v>11</v>
      </c>
      <c r="H58" s="109"/>
      <c r="I58" s="109">
        <v>1226</v>
      </c>
      <c r="J58" s="119"/>
      <c r="K58" s="109"/>
      <c r="L58" s="112"/>
      <c r="M58" s="78"/>
    </row>
    <row r="59" spans="1:13" s="4" customFormat="1" ht="16.5" x14ac:dyDescent="0.3">
      <c r="B59" s="235"/>
      <c r="C59" s="118"/>
      <c r="D59" s="101"/>
      <c r="E59" s="120"/>
      <c r="F59" s="103"/>
      <c r="G59" s="104"/>
      <c r="H59" s="121"/>
      <c r="I59" s="103"/>
      <c r="J59" s="122"/>
      <c r="K59" s="121"/>
      <c r="L59" s="123"/>
      <c r="M59" s="78"/>
    </row>
    <row r="60" spans="1:13" s="4" customFormat="1" ht="16.5" x14ac:dyDescent="0.3">
      <c r="B60" s="235"/>
      <c r="C60" s="47" t="s">
        <v>42</v>
      </c>
      <c r="D60" s="95" t="s">
        <v>58</v>
      </c>
      <c r="E60" s="124" t="s">
        <v>59</v>
      </c>
      <c r="F60" s="97" t="s">
        <v>60</v>
      </c>
      <c r="G60" s="98" t="s">
        <v>60</v>
      </c>
      <c r="H60" s="97"/>
      <c r="I60" s="97">
        <v>200</v>
      </c>
      <c r="J60" s="125"/>
      <c r="K60" s="97">
        <v>100</v>
      </c>
      <c r="L60" s="100"/>
      <c r="M60" s="78"/>
    </row>
    <row r="61" spans="1:13" s="4" customFormat="1" ht="16.5" x14ac:dyDescent="0.3">
      <c r="B61" s="235"/>
      <c r="C61" s="118" t="s">
        <v>42</v>
      </c>
      <c r="D61" s="101" t="s">
        <v>43</v>
      </c>
      <c r="E61" s="120" t="s">
        <v>61</v>
      </c>
      <c r="F61" s="103" t="s">
        <v>60</v>
      </c>
      <c r="G61" s="104" t="s">
        <v>60</v>
      </c>
      <c r="H61" s="103"/>
      <c r="I61" s="103">
        <v>200</v>
      </c>
      <c r="J61" s="122"/>
      <c r="K61" s="103">
        <v>100</v>
      </c>
      <c r="L61" s="106"/>
      <c r="M61" s="78"/>
    </row>
    <row r="62" spans="1:13" s="4" customFormat="1" ht="16.5" x14ac:dyDescent="0.3">
      <c r="B62" s="235"/>
      <c r="C62" s="118" t="s">
        <v>42</v>
      </c>
      <c r="D62" s="101" t="s">
        <v>43</v>
      </c>
      <c r="E62" s="120" t="s">
        <v>62</v>
      </c>
      <c r="F62" s="103" t="s">
        <v>60</v>
      </c>
      <c r="G62" s="104" t="s">
        <v>60</v>
      </c>
      <c r="H62" s="103"/>
      <c r="I62" s="103">
        <v>200</v>
      </c>
      <c r="J62" s="122"/>
      <c r="K62" s="103">
        <v>100</v>
      </c>
      <c r="L62" s="106"/>
      <c r="M62" s="78"/>
    </row>
    <row r="63" spans="1:13" s="4" customFormat="1" ht="16.5" x14ac:dyDescent="0.3">
      <c r="B63" s="235"/>
      <c r="C63" s="118" t="s">
        <v>63</v>
      </c>
      <c r="D63" s="101" t="s">
        <v>64</v>
      </c>
      <c r="E63" s="120" t="s">
        <v>65</v>
      </c>
      <c r="F63" s="103" t="s">
        <v>60</v>
      </c>
      <c r="G63" s="104" t="s">
        <v>60</v>
      </c>
      <c r="H63" s="103"/>
      <c r="I63" s="103">
        <v>300</v>
      </c>
      <c r="J63" s="122"/>
      <c r="K63" s="103">
        <v>100</v>
      </c>
      <c r="L63" s="106"/>
      <c r="M63" s="78"/>
    </row>
    <row r="64" spans="1:13" s="4" customFormat="1" ht="16.5" x14ac:dyDescent="0.3">
      <c r="B64" s="235"/>
      <c r="C64" s="118" t="s">
        <v>63</v>
      </c>
      <c r="D64" s="101" t="s">
        <v>64</v>
      </c>
      <c r="E64" s="120" t="s">
        <v>66</v>
      </c>
      <c r="F64" s="103" t="s">
        <v>60</v>
      </c>
      <c r="G64" s="104" t="s">
        <v>60</v>
      </c>
      <c r="H64" s="103"/>
      <c r="I64" s="103">
        <v>300</v>
      </c>
      <c r="J64" s="116"/>
      <c r="K64" s="103">
        <v>100</v>
      </c>
      <c r="L64" s="106"/>
      <c r="M64" s="78"/>
    </row>
    <row r="65" spans="1:13" s="4" customFormat="1" ht="16.5" x14ac:dyDescent="0.3">
      <c r="B65" s="235"/>
      <c r="C65" s="118" t="s">
        <v>63</v>
      </c>
      <c r="D65" s="101" t="s">
        <v>64</v>
      </c>
      <c r="E65" s="120" t="s">
        <v>67</v>
      </c>
      <c r="F65" s="103" t="s">
        <v>60</v>
      </c>
      <c r="G65" s="104" t="s">
        <v>60</v>
      </c>
      <c r="H65" s="103"/>
      <c r="I65" s="103">
        <v>300</v>
      </c>
      <c r="J65" s="116"/>
      <c r="K65" s="103">
        <v>100</v>
      </c>
      <c r="L65" s="106"/>
      <c r="M65" s="78"/>
    </row>
    <row r="66" spans="1:13" s="4" customFormat="1" ht="16.5" x14ac:dyDescent="0.3">
      <c r="B66" s="235"/>
      <c r="C66" s="50" t="s">
        <v>63</v>
      </c>
      <c r="D66" s="107" t="s">
        <v>64</v>
      </c>
      <c r="E66" s="126" t="s">
        <v>66</v>
      </c>
      <c r="F66" s="109" t="s">
        <v>60</v>
      </c>
      <c r="G66" s="110" t="s">
        <v>60</v>
      </c>
      <c r="H66" s="109"/>
      <c r="I66" s="109">
        <v>300</v>
      </c>
      <c r="J66" s="127"/>
      <c r="K66" s="109">
        <v>100</v>
      </c>
      <c r="L66" s="112"/>
      <c r="M66" s="78"/>
    </row>
    <row r="67" spans="1:13" s="4" customFormat="1" ht="16.5" x14ac:dyDescent="0.3">
      <c r="B67" s="235"/>
      <c r="C67" s="15"/>
      <c r="D67" s="128"/>
      <c r="E67" s="128"/>
      <c r="F67" s="129"/>
      <c r="G67" s="130"/>
      <c r="H67" s="131"/>
      <c r="I67" s="132"/>
      <c r="J67" s="133"/>
      <c r="K67" s="131"/>
      <c r="L67" s="134"/>
      <c r="M67" s="78"/>
    </row>
    <row r="68" spans="1:13" s="4" customFormat="1" ht="16.5" x14ac:dyDescent="0.3">
      <c r="B68" s="235"/>
      <c r="C68" s="118" t="s">
        <v>42</v>
      </c>
      <c r="D68" s="101" t="s">
        <v>43</v>
      </c>
      <c r="E68" s="120" t="s">
        <v>68</v>
      </c>
      <c r="F68" s="103">
        <v>375</v>
      </c>
      <c r="G68" s="104">
        <v>8</v>
      </c>
      <c r="H68" s="97"/>
      <c r="I68" s="103">
        <v>750</v>
      </c>
      <c r="J68" s="116"/>
      <c r="K68" s="97"/>
      <c r="L68" s="100"/>
      <c r="M68" s="78"/>
    </row>
    <row r="69" spans="1:13" s="4" customFormat="1" ht="16.5" x14ac:dyDescent="0.3">
      <c r="B69" s="235"/>
      <c r="C69" s="118" t="s">
        <v>69</v>
      </c>
      <c r="D69" s="101" t="s">
        <v>70</v>
      </c>
      <c r="E69" s="120" t="s">
        <v>71</v>
      </c>
      <c r="F69" s="103">
        <v>992</v>
      </c>
      <c r="G69" s="104">
        <v>8</v>
      </c>
      <c r="H69" s="103"/>
      <c r="I69" s="103">
        <v>1984</v>
      </c>
      <c r="J69" s="116"/>
      <c r="K69" s="103"/>
      <c r="L69" s="106"/>
      <c r="M69" s="78"/>
    </row>
    <row r="70" spans="1:13" s="4" customFormat="1" ht="16.5" x14ac:dyDescent="0.3">
      <c r="B70" s="235"/>
      <c r="C70" s="118" t="s">
        <v>69</v>
      </c>
      <c r="D70" s="101" t="s">
        <v>70</v>
      </c>
      <c r="E70" s="120" t="s">
        <v>72</v>
      </c>
      <c r="F70" s="103">
        <v>1365</v>
      </c>
      <c r="G70" s="104">
        <v>8</v>
      </c>
      <c r="H70" s="103"/>
      <c r="I70" s="103">
        <v>2730</v>
      </c>
      <c r="J70" s="116"/>
      <c r="K70" s="103"/>
      <c r="L70" s="106"/>
      <c r="M70" s="78"/>
    </row>
    <row r="71" spans="1:13" s="4" customFormat="1" ht="16.5" x14ac:dyDescent="0.3">
      <c r="B71" s="235"/>
      <c r="C71" s="118" t="s">
        <v>73</v>
      </c>
      <c r="D71" s="101" t="s">
        <v>55</v>
      </c>
      <c r="E71" s="120" t="s">
        <v>71</v>
      </c>
      <c r="F71" s="103">
        <v>276</v>
      </c>
      <c r="G71" s="104">
        <v>8</v>
      </c>
      <c r="H71" s="103"/>
      <c r="I71" s="103">
        <v>552</v>
      </c>
      <c r="J71" s="116"/>
      <c r="K71" s="103"/>
      <c r="L71" s="106"/>
      <c r="M71" s="78"/>
    </row>
    <row r="72" spans="1:13" s="4" customFormat="1" ht="16.5" x14ac:dyDescent="0.3">
      <c r="B72" s="236"/>
      <c r="C72" s="50" t="s">
        <v>73</v>
      </c>
      <c r="D72" s="107" t="s">
        <v>55</v>
      </c>
      <c r="E72" s="126" t="s">
        <v>72</v>
      </c>
      <c r="F72" s="109">
        <v>560</v>
      </c>
      <c r="G72" s="110">
        <v>8</v>
      </c>
      <c r="H72" s="109"/>
      <c r="I72" s="109">
        <v>1120</v>
      </c>
      <c r="J72" s="127"/>
      <c r="K72" s="109"/>
      <c r="L72" s="112"/>
      <c r="M72" s="78"/>
    </row>
    <row r="73" spans="1:13" s="4" customFormat="1" ht="16.5" x14ac:dyDescent="0.3">
      <c r="B73" s="39"/>
      <c r="D73" s="80"/>
      <c r="E73" s="80"/>
      <c r="F73" s="81"/>
      <c r="G73" s="82"/>
      <c r="H73" s="78"/>
      <c r="I73" s="81"/>
      <c r="J73" s="83"/>
      <c r="K73" s="78"/>
      <c r="L73" s="117"/>
      <c r="M73" s="78"/>
    </row>
    <row r="74" spans="1:13" s="4" customFormat="1" ht="16.5" x14ac:dyDescent="0.3">
      <c r="B74" s="39"/>
      <c r="D74" s="80"/>
      <c r="E74" s="80"/>
      <c r="F74" s="81"/>
      <c r="G74" s="82"/>
      <c r="H74" s="78"/>
      <c r="I74" s="81"/>
      <c r="J74" s="83"/>
      <c r="K74" s="78"/>
      <c r="L74" s="117"/>
      <c r="M74" s="78"/>
    </row>
    <row r="75" spans="1:13" s="4" customFormat="1" ht="16.5" x14ac:dyDescent="0.3">
      <c r="B75" s="39"/>
      <c r="D75" s="80"/>
      <c r="E75" s="80"/>
      <c r="F75" s="81"/>
      <c r="G75" s="82"/>
      <c r="H75" s="78"/>
      <c r="I75" s="81"/>
      <c r="J75" s="83"/>
      <c r="K75" s="78"/>
      <c r="L75" s="117"/>
      <c r="M75" s="78"/>
    </row>
    <row r="76" spans="1:13" s="4" customFormat="1" ht="16.5" x14ac:dyDescent="0.3">
      <c r="A76" s="86" t="s">
        <v>74</v>
      </c>
      <c r="B76" s="39"/>
      <c r="D76" s="80"/>
      <c r="E76" s="80"/>
      <c r="F76" s="81"/>
      <c r="G76" s="82"/>
      <c r="H76" s="81"/>
      <c r="I76" s="81"/>
      <c r="J76" s="83"/>
      <c r="K76" s="81"/>
      <c r="L76" s="84"/>
      <c r="M76" s="78"/>
    </row>
    <row r="77" spans="1:13" s="4" customFormat="1" ht="16.5" x14ac:dyDescent="0.3">
      <c r="B77" s="39"/>
      <c r="D77" s="80"/>
      <c r="E77" s="80"/>
      <c r="F77" s="81"/>
      <c r="G77" s="82"/>
      <c r="H77" s="81"/>
      <c r="I77" s="81"/>
      <c r="J77" s="83"/>
      <c r="K77" s="81"/>
      <c r="L77" s="84"/>
      <c r="M77" s="78"/>
    </row>
    <row r="78" spans="1:13" s="4" customFormat="1" ht="16.5" x14ac:dyDescent="0.3">
      <c r="B78" s="39"/>
      <c r="C78" s="237" t="s">
        <v>75</v>
      </c>
      <c r="D78" s="238"/>
      <c r="E78" s="239"/>
      <c r="F78" s="135" t="s">
        <v>14</v>
      </c>
      <c r="G78" s="136" t="s">
        <v>15</v>
      </c>
      <c r="H78" s="90" t="s">
        <v>36</v>
      </c>
      <c r="I78" s="90" t="s">
        <v>37</v>
      </c>
      <c r="J78" s="92" t="s">
        <v>38</v>
      </c>
      <c r="K78" s="93" t="s">
        <v>39</v>
      </c>
      <c r="L78" s="94" t="s">
        <v>40</v>
      </c>
      <c r="M78" s="78"/>
    </row>
    <row r="79" spans="1:13" s="4" customFormat="1" ht="16.5" x14ac:dyDescent="0.3">
      <c r="B79" s="232" t="s">
        <v>76</v>
      </c>
      <c r="C79" s="240" t="s">
        <v>77</v>
      </c>
      <c r="D79" s="241"/>
      <c r="E79" s="242"/>
      <c r="F79" s="137" t="s">
        <v>60</v>
      </c>
      <c r="G79" s="138" t="s">
        <v>60</v>
      </c>
      <c r="H79" s="132"/>
      <c r="I79" s="60">
        <v>140</v>
      </c>
      <c r="J79" s="139"/>
      <c r="K79" s="137"/>
      <c r="L79" s="140"/>
      <c r="M79" s="78"/>
    </row>
    <row r="80" spans="1:13" s="4" customFormat="1" ht="16.5" x14ac:dyDescent="0.3">
      <c r="B80" s="233"/>
      <c r="C80" s="240" t="s">
        <v>78</v>
      </c>
      <c r="D80" s="241"/>
      <c r="E80" s="242"/>
      <c r="F80" s="137" t="s">
        <v>60</v>
      </c>
      <c r="G80" s="138" t="s">
        <v>60</v>
      </c>
      <c r="H80" s="137"/>
      <c r="I80" s="141">
        <v>90</v>
      </c>
      <c r="J80" s="142"/>
      <c r="K80" s="143"/>
      <c r="L80" s="140"/>
      <c r="M80" s="78"/>
    </row>
    <row r="81" spans="1:13" s="4" customFormat="1" ht="16.5" x14ac:dyDescent="0.3">
      <c r="B81" s="144"/>
      <c r="C81" s="15"/>
      <c r="D81" s="128"/>
      <c r="E81" s="128"/>
      <c r="F81" s="129"/>
      <c r="G81" s="130"/>
      <c r="H81" s="145"/>
      <c r="I81" s="81"/>
      <c r="J81" s="83"/>
      <c r="K81" s="145"/>
      <c r="L81" s="146"/>
      <c r="M81" s="78"/>
    </row>
    <row r="82" spans="1:13" s="4" customFormat="1" ht="16.5" x14ac:dyDescent="0.3">
      <c r="B82" s="232" t="s">
        <v>79</v>
      </c>
      <c r="C82" s="47" t="s">
        <v>20</v>
      </c>
      <c r="D82" s="95">
        <v>15200</v>
      </c>
      <c r="E82" s="113" t="s">
        <v>79</v>
      </c>
      <c r="F82" s="97">
        <v>200</v>
      </c>
      <c r="G82" s="98">
        <v>30</v>
      </c>
      <c r="H82" s="103"/>
      <c r="I82" s="97"/>
      <c r="J82" s="99">
        <v>400</v>
      </c>
      <c r="K82" s="103"/>
      <c r="L82" s="106"/>
      <c r="M82" s="78"/>
    </row>
    <row r="83" spans="1:13" s="4" customFormat="1" ht="16.5" x14ac:dyDescent="0.3">
      <c r="B83" s="233"/>
      <c r="C83" s="50" t="s">
        <v>20</v>
      </c>
      <c r="D83" s="107">
        <v>15100</v>
      </c>
      <c r="E83" s="73" t="s">
        <v>79</v>
      </c>
      <c r="F83" s="109" t="s">
        <v>60</v>
      </c>
      <c r="G83" s="110" t="s">
        <v>60</v>
      </c>
      <c r="H83" s="103"/>
      <c r="I83" s="109"/>
      <c r="J83" s="111">
        <v>170</v>
      </c>
      <c r="K83" s="109"/>
      <c r="L83" s="112"/>
      <c r="M83" s="78"/>
    </row>
    <row r="84" spans="1:13" s="4" customFormat="1" ht="16.5" x14ac:dyDescent="0.3">
      <c r="B84" s="147" t="s">
        <v>80</v>
      </c>
      <c r="C84" s="58" t="s">
        <v>18</v>
      </c>
      <c r="D84" s="148">
        <v>55000</v>
      </c>
      <c r="E84" s="148" t="s">
        <v>81</v>
      </c>
      <c r="F84" s="137" t="s">
        <v>60</v>
      </c>
      <c r="G84" s="149" t="s">
        <v>60</v>
      </c>
      <c r="H84" s="137"/>
      <c r="I84" s="143"/>
      <c r="J84" s="150"/>
      <c r="K84" s="137"/>
      <c r="L84" s="140"/>
      <c r="M84" s="78"/>
    </row>
    <row r="85" spans="1:13" s="4" customFormat="1" ht="16.5" x14ac:dyDescent="0.3">
      <c r="B85" s="39"/>
      <c r="D85" s="80"/>
      <c r="E85" s="80"/>
      <c r="F85" s="81"/>
      <c r="G85" s="82"/>
      <c r="H85" s="78"/>
      <c r="I85" s="81"/>
      <c r="J85" s="83"/>
      <c r="K85" s="151"/>
      <c r="L85" s="152"/>
      <c r="M85" s="78"/>
    </row>
    <row r="86" spans="1:13" s="4" customFormat="1" ht="16.5" x14ac:dyDescent="0.3">
      <c r="B86" s="39"/>
      <c r="D86" s="80"/>
      <c r="E86" s="80"/>
      <c r="F86" s="81"/>
      <c r="G86" s="82"/>
      <c r="H86" s="78"/>
      <c r="I86" s="81"/>
      <c r="J86" s="83"/>
      <c r="K86" s="78"/>
      <c r="L86" s="117"/>
      <c r="M86" s="78"/>
    </row>
    <row r="87" spans="1:13" s="4" customFormat="1" ht="16.5" x14ac:dyDescent="0.3">
      <c r="B87" s="39"/>
      <c r="D87" s="80"/>
      <c r="E87" s="80"/>
      <c r="F87" s="81"/>
      <c r="G87" s="82"/>
      <c r="H87" s="81"/>
      <c r="I87" s="81"/>
      <c r="J87" s="83"/>
      <c r="K87" s="81"/>
      <c r="L87" s="84"/>
      <c r="M87" s="78"/>
    </row>
    <row r="88" spans="1:13" s="4" customFormat="1" ht="16.5" x14ac:dyDescent="0.3">
      <c r="A88" s="86" t="s">
        <v>82</v>
      </c>
      <c r="B88" s="39"/>
      <c r="D88" s="80"/>
      <c r="E88" s="80"/>
      <c r="F88" s="81"/>
      <c r="G88" s="82"/>
      <c r="H88" s="81"/>
      <c r="I88" s="81"/>
      <c r="J88" s="83"/>
      <c r="K88" s="81"/>
      <c r="L88" s="84"/>
      <c r="M88" s="78"/>
    </row>
    <row r="89" spans="1:13" s="4" customFormat="1" ht="16.5" x14ac:dyDescent="0.3">
      <c r="B89" s="39"/>
      <c r="D89" s="80"/>
      <c r="E89" s="80"/>
      <c r="F89" s="81"/>
      <c r="G89" s="82"/>
      <c r="H89" s="81"/>
      <c r="I89" s="81"/>
      <c r="J89" s="83"/>
      <c r="K89" s="81"/>
      <c r="L89" s="84"/>
      <c r="M89" s="78"/>
    </row>
    <row r="90" spans="1:13" s="4" customFormat="1" ht="16.5" x14ac:dyDescent="0.3">
      <c r="B90" s="39"/>
      <c r="C90" s="39" t="s">
        <v>83</v>
      </c>
      <c r="D90" s="80"/>
      <c r="E90" s="80"/>
      <c r="F90" s="81"/>
      <c r="G90" s="82"/>
      <c r="H90" s="81"/>
      <c r="I90" s="81"/>
      <c r="J90" s="83"/>
      <c r="K90" s="81"/>
      <c r="L90" s="84"/>
      <c r="M90" s="78"/>
    </row>
    <row r="91" spans="1:13" s="4" customFormat="1" ht="16.5" x14ac:dyDescent="0.3">
      <c r="B91" s="39"/>
      <c r="D91" s="80"/>
      <c r="E91" s="80"/>
      <c r="F91" s="81"/>
      <c r="G91" s="82"/>
      <c r="H91" s="81"/>
      <c r="I91" s="81"/>
      <c r="J91" s="83"/>
      <c r="K91" s="81"/>
      <c r="L91" s="84"/>
      <c r="M91" s="78"/>
    </row>
    <row r="92" spans="1:13" s="4" customFormat="1" ht="16.5" x14ac:dyDescent="0.3">
      <c r="B92" s="39"/>
      <c r="C92" s="153" t="s">
        <v>11</v>
      </c>
      <c r="D92" s="154" t="s">
        <v>12</v>
      </c>
      <c r="E92" s="155" t="s">
        <v>13</v>
      </c>
      <c r="F92" s="135" t="s">
        <v>14</v>
      </c>
      <c r="G92" s="136" t="s">
        <v>15</v>
      </c>
      <c r="H92" s="156" t="s">
        <v>36</v>
      </c>
      <c r="I92" s="90" t="s">
        <v>37</v>
      </c>
      <c r="J92" s="92" t="s">
        <v>38</v>
      </c>
      <c r="K92" s="93" t="s">
        <v>39</v>
      </c>
      <c r="L92" s="94" t="s">
        <v>40</v>
      </c>
      <c r="M92" s="78"/>
    </row>
    <row r="93" spans="1:13" s="4" customFormat="1" ht="16.5" x14ac:dyDescent="0.3">
      <c r="B93" s="243" t="s">
        <v>0</v>
      </c>
      <c r="C93" s="24" t="s">
        <v>18</v>
      </c>
      <c r="D93" s="95">
        <v>25000</v>
      </c>
      <c r="E93" s="113"/>
      <c r="F93" s="97">
        <v>20</v>
      </c>
      <c r="G93" s="98">
        <v>3.8</v>
      </c>
      <c r="H93" s="157">
        <v>5.882352941176471</v>
      </c>
      <c r="I93" s="99"/>
      <c r="J93" s="99">
        <v>20</v>
      </c>
      <c r="K93" s="97"/>
      <c r="L93" s="100"/>
      <c r="M93" s="78"/>
    </row>
    <row r="94" spans="1:13" s="4" customFormat="1" ht="16.5" x14ac:dyDescent="0.3">
      <c r="B94" s="244"/>
      <c r="C94" s="28" t="s">
        <v>18</v>
      </c>
      <c r="D94" s="101">
        <v>25200</v>
      </c>
      <c r="E94" s="80"/>
      <c r="F94" s="103">
        <v>150</v>
      </c>
      <c r="G94" s="104">
        <v>3.8</v>
      </c>
      <c r="H94" s="81">
        <v>44.117647058823529</v>
      </c>
      <c r="I94" s="105"/>
      <c r="J94" s="105">
        <v>150</v>
      </c>
      <c r="K94" s="103"/>
      <c r="L94" s="106"/>
      <c r="M94" s="78"/>
    </row>
    <row r="95" spans="1:13" s="4" customFormat="1" ht="16.5" x14ac:dyDescent="0.3">
      <c r="B95" s="244"/>
      <c r="C95" s="28" t="s">
        <v>18</v>
      </c>
      <c r="D95" s="101">
        <v>25700</v>
      </c>
      <c r="E95" s="80"/>
      <c r="F95" s="103">
        <v>80</v>
      </c>
      <c r="G95" s="104">
        <v>3.8</v>
      </c>
      <c r="H95" s="81">
        <v>23.529411764705884</v>
      </c>
      <c r="I95" s="105"/>
      <c r="J95" s="105">
        <v>80</v>
      </c>
      <c r="K95" s="103"/>
      <c r="L95" s="106"/>
      <c r="M95" s="78"/>
    </row>
    <row r="96" spans="1:13" s="4" customFormat="1" ht="16.5" x14ac:dyDescent="0.3">
      <c r="B96" s="244"/>
      <c r="C96" s="28" t="s">
        <v>18</v>
      </c>
      <c r="D96" s="101">
        <v>25950</v>
      </c>
      <c r="E96" s="80"/>
      <c r="F96" s="103">
        <v>200</v>
      </c>
      <c r="G96" s="104">
        <v>3.8</v>
      </c>
      <c r="H96" s="81">
        <v>58.82352941176471</v>
      </c>
      <c r="I96" s="105"/>
      <c r="J96" s="105">
        <v>200</v>
      </c>
      <c r="K96" s="103"/>
      <c r="L96" s="106"/>
      <c r="M96" s="78"/>
    </row>
    <row r="97" spans="2:13" s="4" customFormat="1" ht="16.5" x14ac:dyDescent="0.3">
      <c r="B97" s="244"/>
      <c r="C97" s="15"/>
      <c r="D97" s="148"/>
      <c r="E97" s="128"/>
      <c r="F97" s="137"/>
      <c r="G97" s="138"/>
      <c r="H97" s="129"/>
      <c r="I97" s="150"/>
      <c r="J97" s="150"/>
      <c r="K97" s="145"/>
      <c r="L97" s="146"/>
      <c r="M97" s="78"/>
    </row>
    <row r="98" spans="2:13" s="4" customFormat="1" ht="16.5" x14ac:dyDescent="0.3">
      <c r="B98" s="244"/>
      <c r="C98" s="47" t="s">
        <v>18</v>
      </c>
      <c r="D98" s="95">
        <v>25550</v>
      </c>
      <c r="E98" s="113"/>
      <c r="F98" s="97">
        <v>20</v>
      </c>
      <c r="G98" s="98">
        <v>3.8</v>
      </c>
      <c r="H98" s="97">
        <v>5.882352941176471</v>
      </c>
      <c r="I98" s="99"/>
      <c r="J98" s="99">
        <v>20</v>
      </c>
      <c r="K98" s="97"/>
      <c r="L98" s="100"/>
      <c r="M98" s="78"/>
    </row>
    <row r="99" spans="2:13" s="4" customFormat="1" ht="16.5" x14ac:dyDescent="0.3">
      <c r="B99" s="244"/>
      <c r="C99" s="118" t="s">
        <v>18</v>
      </c>
      <c r="D99" s="101">
        <v>28500</v>
      </c>
      <c r="E99" s="80"/>
      <c r="F99" s="103">
        <v>50</v>
      </c>
      <c r="G99" s="104">
        <v>3.8</v>
      </c>
      <c r="H99" s="103">
        <v>14.705882352941178</v>
      </c>
      <c r="I99" s="105"/>
      <c r="J99" s="105">
        <v>50</v>
      </c>
      <c r="K99" s="103"/>
      <c r="L99" s="106"/>
      <c r="M99" s="78"/>
    </row>
    <row r="100" spans="2:13" s="4" customFormat="1" ht="16.5" x14ac:dyDescent="0.3">
      <c r="B100" s="244"/>
      <c r="C100" s="118" t="s">
        <v>18</v>
      </c>
      <c r="D100" s="101">
        <v>28950</v>
      </c>
      <c r="E100" s="80"/>
      <c r="F100" s="103">
        <v>50</v>
      </c>
      <c r="G100" s="104">
        <v>3.8</v>
      </c>
      <c r="H100" s="103">
        <v>14.705882352941178</v>
      </c>
      <c r="I100" s="105"/>
      <c r="J100" s="105">
        <v>50</v>
      </c>
      <c r="K100" s="103"/>
      <c r="L100" s="106"/>
      <c r="M100" s="78"/>
    </row>
    <row r="101" spans="2:13" s="4" customFormat="1" ht="16.5" x14ac:dyDescent="0.3">
      <c r="B101" s="244"/>
      <c r="C101" s="118" t="s">
        <v>18</v>
      </c>
      <c r="D101" s="101">
        <v>29050</v>
      </c>
      <c r="E101" s="80"/>
      <c r="F101" s="103">
        <v>50</v>
      </c>
      <c r="G101" s="104">
        <v>3.8</v>
      </c>
      <c r="H101" s="103">
        <v>14.705882352941178</v>
      </c>
      <c r="I101" s="105"/>
      <c r="J101" s="105">
        <v>50</v>
      </c>
      <c r="K101" s="103"/>
      <c r="L101" s="106"/>
      <c r="M101" s="78"/>
    </row>
    <row r="102" spans="2:13" s="4" customFormat="1" ht="16.5" x14ac:dyDescent="0.3">
      <c r="B102" s="244"/>
      <c r="C102" s="118" t="s">
        <v>18</v>
      </c>
      <c r="D102" s="101">
        <v>29200</v>
      </c>
      <c r="E102" s="80"/>
      <c r="F102" s="103">
        <v>50</v>
      </c>
      <c r="G102" s="104">
        <v>3.8</v>
      </c>
      <c r="H102" s="103">
        <v>14.705882352941178</v>
      </c>
      <c r="I102" s="105"/>
      <c r="J102" s="105">
        <v>50</v>
      </c>
      <c r="K102" s="103"/>
      <c r="L102" s="106"/>
      <c r="M102" s="78"/>
    </row>
    <row r="103" spans="2:13" s="4" customFormat="1" ht="16.5" x14ac:dyDescent="0.3">
      <c r="B103" s="244"/>
      <c r="C103" s="118" t="s">
        <v>18</v>
      </c>
      <c r="D103" s="101">
        <v>31400</v>
      </c>
      <c r="E103" s="80"/>
      <c r="F103" s="103">
        <v>20</v>
      </c>
      <c r="G103" s="104">
        <v>3.8</v>
      </c>
      <c r="H103" s="103">
        <v>5.882352941176471</v>
      </c>
      <c r="I103" s="105"/>
      <c r="J103" s="105">
        <v>20</v>
      </c>
      <c r="K103" s="103"/>
      <c r="L103" s="106"/>
      <c r="M103" s="78"/>
    </row>
    <row r="104" spans="2:13" s="4" customFormat="1" ht="16.5" x14ac:dyDescent="0.3">
      <c r="B104" s="244"/>
      <c r="C104" s="118" t="s">
        <v>18</v>
      </c>
      <c r="D104" s="101">
        <v>32050</v>
      </c>
      <c r="E104" s="80"/>
      <c r="F104" s="103">
        <v>50</v>
      </c>
      <c r="G104" s="104">
        <v>3.8</v>
      </c>
      <c r="H104" s="103">
        <v>14.705882352941178</v>
      </c>
      <c r="I104" s="105"/>
      <c r="J104" s="105">
        <v>50</v>
      </c>
      <c r="K104" s="103"/>
      <c r="L104" s="106"/>
      <c r="M104" s="78"/>
    </row>
    <row r="105" spans="2:13" s="4" customFormat="1" ht="16.5" x14ac:dyDescent="0.3">
      <c r="B105" s="244"/>
      <c r="C105" s="118" t="s">
        <v>18</v>
      </c>
      <c r="D105" s="101">
        <v>32150</v>
      </c>
      <c r="E105" s="80"/>
      <c r="F105" s="103">
        <v>50</v>
      </c>
      <c r="G105" s="104">
        <v>3.8</v>
      </c>
      <c r="H105" s="103">
        <v>14.705882352941178</v>
      </c>
      <c r="I105" s="105"/>
      <c r="J105" s="105">
        <v>50</v>
      </c>
      <c r="K105" s="103"/>
      <c r="L105" s="106"/>
      <c r="M105" s="78"/>
    </row>
    <row r="106" spans="2:13" s="4" customFormat="1" ht="16.5" x14ac:dyDescent="0.3">
      <c r="B106" s="244"/>
      <c r="C106" s="118" t="s">
        <v>18</v>
      </c>
      <c r="D106" s="101">
        <v>32600</v>
      </c>
      <c r="E106" s="80"/>
      <c r="F106" s="103">
        <v>50</v>
      </c>
      <c r="G106" s="104">
        <v>3.8</v>
      </c>
      <c r="H106" s="103">
        <v>14.705882352941178</v>
      </c>
      <c r="I106" s="105"/>
      <c r="J106" s="105">
        <v>50</v>
      </c>
      <c r="K106" s="103"/>
      <c r="L106" s="106"/>
      <c r="M106" s="78"/>
    </row>
    <row r="107" spans="2:13" s="4" customFormat="1" ht="16.5" x14ac:dyDescent="0.3">
      <c r="B107" s="244"/>
      <c r="C107" s="118" t="s">
        <v>18</v>
      </c>
      <c r="D107" s="101">
        <v>46800</v>
      </c>
      <c r="E107" s="80"/>
      <c r="F107" s="103">
        <v>15</v>
      </c>
      <c r="G107" s="104">
        <v>3.8</v>
      </c>
      <c r="H107" s="103">
        <v>4.4117647058823533</v>
      </c>
      <c r="I107" s="105"/>
      <c r="J107" s="105">
        <v>15</v>
      </c>
      <c r="K107" s="103"/>
      <c r="L107" s="106"/>
      <c r="M107" s="78"/>
    </row>
    <row r="108" spans="2:13" s="4" customFormat="1" ht="16.5" x14ac:dyDescent="0.3">
      <c r="B108" s="244"/>
      <c r="C108" s="118" t="s">
        <v>18</v>
      </c>
      <c r="D108" s="101">
        <v>47550</v>
      </c>
      <c r="E108" s="80"/>
      <c r="F108" s="103">
        <v>50</v>
      </c>
      <c r="G108" s="104">
        <v>3.8</v>
      </c>
      <c r="H108" s="103">
        <v>14.705882352941178</v>
      </c>
      <c r="I108" s="105"/>
      <c r="J108" s="105">
        <v>50</v>
      </c>
      <c r="K108" s="103"/>
      <c r="L108" s="106"/>
      <c r="M108" s="78"/>
    </row>
    <row r="109" spans="2:13" s="4" customFormat="1" ht="16.5" x14ac:dyDescent="0.3">
      <c r="B109" s="244"/>
      <c r="C109" s="118" t="s">
        <v>18</v>
      </c>
      <c r="D109" s="101">
        <v>47800</v>
      </c>
      <c r="E109" s="80"/>
      <c r="F109" s="103">
        <v>15</v>
      </c>
      <c r="G109" s="104">
        <v>3.8</v>
      </c>
      <c r="H109" s="103">
        <v>4.4117647058823533</v>
      </c>
      <c r="I109" s="105"/>
      <c r="J109" s="105">
        <v>15</v>
      </c>
      <c r="K109" s="103"/>
      <c r="L109" s="106"/>
      <c r="M109" s="78"/>
    </row>
    <row r="110" spans="2:13" s="4" customFormat="1" ht="16.5" x14ac:dyDescent="0.3">
      <c r="B110" s="244"/>
      <c r="C110" s="118" t="s">
        <v>18</v>
      </c>
      <c r="D110" s="101">
        <v>50400</v>
      </c>
      <c r="E110" s="80"/>
      <c r="F110" s="103">
        <v>15</v>
      </c>
      <c r="G110" s="104">
        <v>3.8</v>
      </c>
      <c r="H110" s="103">
        <v>4.4117647058823533</v>
      </c>
      <c r="I110" s="105"/>
      <c r="J110" s="105">
        <v>15</v>
      </c>
      <c r="K110" s="103"/>
      <c r="L110" s="106"/>
      <c r="M110" s="78"/>
    </row>
    <row r="111" spans="2:13" s="4" customFormat="1" ht="16.5" x14ac:dyDescent="0.3">
      <c r="B111" s="244"/>
      <c r="C111" s="118" t="s">
        <v>18</v>
      </c>
      <c r="D111" s="101">
        <v>51500</v>
      </c>
      <c r="E111" s="80"/>
      <c r="F111" s="103">
        <v>20</v>
      </c>
      <c r="G111" s="104">
        <v>3.8</v>
      </c>
      <c r="H111" s="103">
        <v>5.882352941176471</v>
      </c>
      <c r="I111" s="105"/>
      <c r="J111" s="105">
        <v>20</v>
      </c>
      <c r="K111" s="103"/>
      <c r="L111" s="106"/>
      <c r="M111" s="78"/>
    </row>
    <row r="112" spans="2:13" s="4" customFormat="1" ht="16.5" x14ac:dyDescent="0.3">
      <c r="B112" s="244"/>
      <c r="C112" s="50" t="s">
        <v>18</v>
      </c>
      <c r="D112" s="107">
        <v>61700</v>
      </c>
      <c r="E112" s="73"/>
      <c r="F112" s="109">
        <v>60</v>
      </c>
      <c r="G112" s="110">
        <v>3.8</v>
      </c>
      <c r="H112" s="109">
        <v>17.647058823529413</v>
      </c>
      <c r="I112" s="111"/>
      <c r="J112" s="111">
        <v>60</v>
      </c>
      <c r="K112" s="109"/>
      <c r="L112" s="112"/>
      <c r="M112" s="78"/>
    </row>
    <row r="113" spans="2:13" s="4" customFormat="1" ht="16.5" x14ac:dyDescent="0.3">
      <c r="B113" s="244"/>
      <c r="C113" s="47" t="s">
        <v>20</v>
      </c>
      <c r="D113" s="95">
        <v>61600</v>
      </c>
      <c r="E113" s="113"/>
      <c r="F113" s="97">
        <v>30</v>
      </c>
      <c r="G113" s="98">
        <v>3.8</v>
      </c>
      <c r="H113" s="97">
        <v>8.8235294117647065</v>
      </c>
      <c r="I113" s="99"/>
      <c r="J113" s="99">
        <v>30</v>
      </c>
      <c r="K113" s="97"/>
      <c r="L113" s="100"/>
      <c r="M113" s="78"/>
    </row>
    <row r="114" spans="2:13" s="4" customFormat="1" ht="16.5" x14ac:dyDescent="0.3">
      <c r="B114" s="244"/>
      <c r="C114" s="118" t="s">
        <v>20</v>
      </c>
      <c r="D114" s="101">
        <v>46700</v>
      </c>
      <c r="E114" s="80"/>
      <c r="F114" s="103">
        <v>20</v>
      </c>
      <c r="G114" s="104">
        <v>3.8</v>
      </c>
      <c r="H114" s="103">
        <v>5.882352941176471</v>
      </c>
      <c r="I114" s="105"/>
      <c r="J114" s="105">
        <v>20</v>
      </c>
      <c r="K114" s="103"/>
      <c r="L114" s="106"/>
      <c r="M114" s="78"/>
    </row>
    <row r="115" spans="2:13" s="4" customFormat="1" ht="16.5" x14ac:dyDescent="0.3">
      <c r="B115" s="244"/>
      <c r="C115" s="118" t="s">
        <v>20</v>
      </c>
      <c r="D115" s="101">
        <v>46100</v>
      </c>
      <c r="E115" s="80"/>
      <c r="F115" s="103">
        <v>20</v>
      </c>
      <c r="G115" s="104">
        <v>3.8</v>
      </c>
      <c r="H115" s="103">
        <v>5.882352941176471</v>
      </c>
      <c r="I115" s="105"/>
      <c r="J115" s="105">
        <v>20</v>
      </c>
      <c r="K115" s="103"/>
      <c r="L115" s="106"/>
      <c r="M115" s="78"/>
    </row>
    <row r="116" spans="2:13" s="4" customFormat="1" ht="16.5" x14ac:dyDescent="0.3">
      <c r="B116" s="244"/>
      <c r="C116" s="118" t="s">
        <v>20</v>
      </c>
      <c r="D116" s="101">
        <v>33800</v>
      </c>
      <c r="E116" s="80"/>
      <c r="F116" s="103">
        <v>200</v>
      </c>
      <c r="G116" s="104">
        <v>3.8</v>
      </c>
      <c r="H116" s="103">
        <v>58.82352941176471</v>
      </c>
      <c r="I116" s="105"/>
      <c r="J116" s="105">
        <v>200</v>
      </c>
      <c r="K116" s="103"/>
      <c r="L116" s="106"/>
      <c r="M116" s="78"/>
    </row>
    <row r="117" spans="2:13" s="4" customFormat="1" ht="16.5" x14ac:dyDescent="0.3">
      <c r="B117" s="245"/>
      <c r="C117" s="50" t="s">
        <v>20</v>
      </c>
      <c r="D117" s="107">
        <v>27400</v>
      </c>
      <c r="E117" s="107"/>
      <c r="F117" s="109">
        <v>20</v>
      </c>
      <c r="G117" s="110">
        <v>3.8</v>
      </c>
      <c r="H117" s="109">
        <v>5.882352941176471</v>
      </c>
      <c r="I117" s="111"/>
      <c r="J117" s="111">
        <v>20</v>
      </c>
      <c r="K117" s="109"/>
      <c r="L117" s="112"/>
      <c r="M117" s="78"/>
    </row>
    <row r="118" spans="2:13" s="4" customFormat="1" ht="16.5" x14ac:dyDescent="0.3">
      <c r="B118" s="39"/>
      <c r="D118" s="80"/>
      <c r="E118" s="80"/>
      <c r="F118" s="81"/>
      <c r="G118" s="82"/>
      <c r="H118" s="78"/>
      <c r="I118" s="81"/>
      <c r="J118" s="83"/>
      <c r="K118" s="78"/>
      <c r="L118" s="117"/>
      <c r="M118" s="78"/>
    </row>
    <row r="119" spans="2:13" s="4" customFormat="1" ht="16.5" x14ac:dyDescent="0.3">
      <c r="B119" s="39"/>
      <c r="D119" s="80"/>
      <c r="E119" s="80"/>
      <c r="F119" s="81"/>
      <c r="G119" s="82"/>
      <c r="H119" s="81"/>
      <c r="I119" s="81"/>
      <c r="J119" s="83"/>
      <c r="K119" s="81"/>
      <c r="L119" s="84"/>
      <c r="M119" s="78"/>
    </row>
    <row r="120" spans="2:13" s="4" customFormat="1" ht="16.5" x14ac:dyDescent="0.3">
      <c r="B120" s="39"/>
      <c r="C120" s="39" t="s">
        <v>84</v>
      </c>
      <c r="D120" s="80"/>
      <c r="E120" s="80"/>
      <c r="F120" s="81"/>
      <c r="G120" s="82"/>
      <c r="H120" s="81"/>
      <c r="I120" s="81"/>
      <c r="J120" s="83"/>
      <c r="K120" s="81"/>
      <c r="L120" s="84"/>
      <c r="M120" s="78"/>
    </row>
    <row r="121" spans="2:13" s="4" customFormat="1" ht="16.5" x14ac:dyDescent="0.3">
      <c r="B121" s="39"/>
      <c r="D121" s="80"/>
      <c r="E121" s="80"/>
      <c r="F121" s="81"/>
      <c r="G121" s="82"/>
      <c r="H121" s="81"/>
      <c r="I121" s="81"/>
      <c r="J121" s="83"/>
      <c r="K121" s="81"/>
      <c r="L121" s="84"/>
      <c r="M121" s="78"/>
    </row>
    <row r="122" spans="2:13" s="4" customFormat="1" ht="16.5" x14ac:dyDescent="0.3">
      <c r="B122" s="39"/>
      <c r="C122" s="153" t="s">
        <v>11</v>
      </c>
      <c r="D122" s="154" t="s">
        <v>12</v>
      </c>
      <c r="E122" s="155" t="s">
        <v>13</v>
      </c>
      <c r="F122" s="135" t="s">
        <v>14</v>
      </c>
      <c r="G122" s="136" t="s">
        <v>15</v>
      </c>
      <c r="H122" s="90" t="s">
        <v>36</v>
      </c>
      <c r="I122" s="90" t="s">
        <v>37</v>
      </c>
      <c r="J122" s="92" t="s">
        <v>38</v>
      </c>
      <c r="K122" s="93" t="s">
        <v>39</v>
      </c>
      <c r="L122" s="94" t="s">
        <v>40</v>
      </c>
      <c r="M122" s="78"/>
    </row>
    <row r="123" spans="2:13" s="4" customFormat="1" ht="16.5" x14ac:dyDescent="0.3">
      <c r="B123" s="243" t="s">
        <v>0</v>
      </c>
      <c r="C123" s="24" t="s">
        <v>18</v>
      </c>
      <c r="D123" s="95">
        <v>83300</v>
      </c>
      <c r="E123" s="113"/>
      <c r="F123" s="97">
        <v>25</v>
      </c>
      <c r="G123" s="158">
        <v>4</v>
      </c>
      <c r="H123" s="97">
        <v>7.3529411764705888</v>
      </c>
      <c r="I123" s="157"/>
      <c r="J123" s="99">
        <v>25</v>
      </c>
      <c r="K123" s="97"/>
      <c r="L123" s="100"/>
      <c r="M123" s="78"/>
    </row>
    <row r="124" spans="2:13" s="4" customFormat="1" ht="16.5" x14ac:dyDescent="0.3">
      <c r="B124" s="245"/>
      <c r="C124" s="32" t="s">
        <v>20</v>
      </c>
      <c r="D124" s="107">
        <v>89200</v>
      </c>
      <c r="E124" s="73"/>
      <c r="F124" s="109">
        <v>25</v>
      </c>
      <c r="G124" s="75">
        <v>4</v>
      </c>
      <c r="H124" s="109">
        <v>7.3529411764705888</v>
      </c>
      <c r="I124" s="74"/>
      <c r="J124" s="111">
        <v>25</v>
      </c>
      <c r="K124" s="109"/>
      <c r="L124" s="112"/>
      <c r="M124" s="78"/>
    </row>
    <row r="125" spans="2:13" s="4" customFormat="1" ht="16.5" x14ac:dyDescent="0.3">
      <c r="B125" s="39"/>
      <c r="D125" s="80"/>
      <c r="E125" s="80"/>
      <c r="F125" s="81"/>
      <c r="G125" s="82"/>
      <c r="H125" s="78"/>
      <c r="I125" s="81"/>
      <c r="J125" s="83"/>
      <c r="K125" s="78"/>
      <c r="L125" s="117"/>
      <c r="M125" s="78"/>
    </row>
    <row r="126" spans="2:13" s="4" customFormat="1" ht="16.5" x14ac:dyDescent="0.3">
      <c r="B126" s="39"/>
      <c r="D126" s="80"/>
      <c r="E126" s="80"/>
      <c r="F126" s="81"/>
      <c r="G126" s="82"/>
      <c r="H126" s="78"/>
      <c r="I126" s="81"/>
      <c r="J126" s="83"/>
      <c r="K126" s="78"/>
      <c r="L126" s="117"/>
      <c r="M126" s="78"/>
    </row>
    <row r="127" spans="2:13" s="4" customFormat="1" ht="16.5" x14ac:dyDescent="0.3">
      <c r="B127" s="39"/>
      <c r="D127" s="80"/>
      <c r="E127" s="80"/>
      <c r="F127" s="81"/>
      <c r="G127" s="82"/>
      <c r="H127" s="78"/>
      <c r="I127" s="81"/>
      <c r="J127" s="83"/>
      <c r="K127" s="78"/>
      <c r="L127" s="117"/>
      <c r="M127" s="78"/>
    </row>
    <row r="128" spans="2:13" s="4" customFormat="1" ht="16.5" x14ac:dyDescent="0.3">
      <c r="B128" s="39"/>
      <c r="D128" s="80"/>
      <c r="E128" s="80"/>
      <c r="F128" s="81"/>
      <c r="G128" s="82"/>
      <c r="H128" s="78"/>
      <c r="I128" s="81"/>
      <c r="J128" s="83"/>
      <c r="K128" s="78"/>
      <c r="L128" s="117"/>
      <c r="M128" s="78"/>
    </row>
    <row r="129" spans="1:13" s="4" customFormat="1" ht="16.5" x14ac:dyDescent="0.3">
      <c r="A129" s="86" t="s">
        <v>85</v>
      </c>
      <c r="B129" s="159"/>
      <c r="D129" s="80"/>
      <c r="E129" s="80"/>
      <c r="F129" s="81"/>
      <c r="G129" s="82"/>
      <c r="H129" s="81"/>
      <c r="I129" s="81"/>
      <c r="J129" s="83"/>
      <c r="K129" s="81"/>
      <c r="L129" s="84"/>
      <c r="M129" s="78"/>
    </row>
    <row r="130" spans="1:13" s="4" customFormat="1" ht="16.5" x14ac:dyDescent="0.3">
      <c r="B130" s="39"/>
      <c r="D130" s="80"/>
      <c r="E130" s="80"/>
      <c r="F130" s="81"/>
      <c r="G130" s="82"/>
      <c r="H130" s="81"/>
      <c r="I130" s="81"/>
      <c r="J130" s="83"/>
      <c r="K130" s="81"/>
      <c r="L130" s="84"/>
      <c r="M130" s="78"/>
    </row>
    <row r="131" spans="1:13" s="4" customFormat="1" ht="16.5" x14ac:dyDescent="0.3">
      <c r="B131" s="160"/>
      <c r="C131" s="39" t="s">
        <v>24</v>
      </c>
      <c r="D131" s="80"/>
      <c r="E131" s="80"/>
      <c r="F131" s="81"/>
      <c r="G131" s="82"/>
      <c r="H131" s="81"/>
      <c r="I131" s="81"/>
      <c r="J131" s="83"/>
      <c r="K131" s="81"/>
      <c r="L131" s="84"/>
      <c r="M131" s="78"/>
    </row>
    <row r="132" spans="1:13" s="4" customFormat="1" ht="16.5" x14ac:dyDescent="0.3">
      <c r="B132"/>
      <c r="C132"/>
      <c r="D132"/>
      <c r="E132"/>
      <c r="F132" s="161"/>
      <c r="G132" s="161"/>
      <c r="H132" s="162"/>
      <c r="I132" s="163"/>
      <c r="J132" s="164"/>
      <c r="K132" s="162"/>
      <c r="L132" s="165"/>
      <c r="M132" s="78"/>
    </row>
    <row r="133" spans="1:13" s="4" customFormat="1" ht="16.5" x14ac:dyDescent="0.3">
      <c r="B133" s="166"/>
      <c r="C133" s="167"/>
      <c r="D133" s="167"/>
      <c r="E133" s="167"/>
      <c r="F133" s="168"/>
      <c r="G133" s="168"/>
      <c r="H133" s="78"/>
      <c r="I133" s="81"/>
      <c r="J133" s="83"/>
      <c r="K133" s="78"/>
      <c r="L133" s="117"/>
      <c r="M133" s="78"/>
    </row>
    <row r="134" spans="1:13" s="4" customFormat="1" ht="16.5" x14ac:dyDescent="0.3">
      <c r="B134" s="160"/>
      <c r="C134" s="39" t="s">
        <v>86</v>
      </c>
      <c r="I134" s="81"/>
      <c r="J134" s="83"/>
      <c r="L134" s="169"/>
      <c r="M134" s="78"/>
    </row>
    <row r="135" spans="1:13" s="4" customFormat="1" ht="16.5" x14ac:dyDescent="0.3">
      <c r="B135" s="39"/>
      <c r="C135" s="170" t="s">
        <v>11</v>
      </c>
      <c r="D135" s="154" t="s">
        <v>12</v>
      </c>
      <c r="E135" s="155" t="s">
        <v>13</v>
      </c>
      <c r="F135" s="135" t="s">
        <v>14</v>
      </c>
      <c r="G135" s="136" t="s">
        <v>15</v>
      </c>
      <c r="H135" s="90" t="s">
        <v>36</v>
      </c>
      <c r="I135" s="90" t="s">
        <v>37</v>
      </c>
      <c r="J135" s="92" t="s">
        <v>38</v>
      </c>
      <c r="K135" s="93" t="s">
        <v>39</v>
      </c>
      <c r="L135" s="94" t="s">
        <v>40</v>
      </c>
      <c r="M135" s="78"/>
    </row>
    <row r="136" spans="1:13" s="4" customFormat="1" ht="16.5" x14ac:dyDescent="0.3">
      <c r="B136" s="243" t="s">
        <v>23</v>
      </c>
      <c r="C136" s="47" t="s">
        <v>18</v>
      </c>
      <c r="D136" s="95">
        <v>28000</v>
      </c>
      <c r="E136" s="47"/>
      <c r="F136" s="125">
        <v>50</v>
      </c>
      <c r="G136" s="125">
        <v>6</v>
      </c>
      <c r="H136" s="97">
        <v>14.705882352941178</v>
      </c>
      <c r="I136" s="125"/>
      <c r="J136" s="125">
        <v>50</v>
      </c>
      <c r="K136" s="125"/>
      <c r="L136" s="100"/>
      <c r="M136" s="78"/>
    </row>
    <row r="137" spans="1:13" s="4" customFormat="1" ht="16.5" x14ac:dyDescent="0.3">
      <c r="B137" s="244"/>
      <c r="C137" s="118" t="s">
        <v>18</v>
      </c>
      <c r="D137" s="101">
        <v>29300</v>
      </c>
      <c r="E137" s="101"/>
      <c r="F137" s="122">
        <v>100</v>
      </c>
      <c r="G137" s="122">
        <v>6</v>
      </c>
      <c r="H137" s="103">
        <v>29.411764705882355</v>
      </c>
      <c r="I137" s="103"/>
      <c r="J137" s="171">
        <v>100</v>
      </c>
      <c r="K137" s="103"/>
      <c r="L137" s="106"/>
      <c r="M137" s="78"/>
    </row>
    <row r="138" spans="1:13" s="4" customFormat="1" ht="16.5" x14ac:dyDescent="0.3">
      <c r="B138" s="244"/>
      <c r="C138" s="172" t="s">
        <v>20</v>
      </c>
      <c r="D138" s="173">
        <v>18700</v>
      </c>
      <c r="E138" s="173"/>
      <c r="F138" s="174">
        <v>20</v>
      </c>
      <c r="G138" s="174">
        <v>3.8</v>
      </c>
      <c r="H138" s="175">
        <v>5.882352941176471</v>
      </c>
      <c r="I138" s="175"/>
      <c r="J138" s="176">
        <v>20</v>
      </c>
      <c r="K138" s="175"/>
      <c r="L138" s="177"/>
      <c r="M138" s="78"/>
    </row>
    <row r="139" spans="1:13" s="4" customFormat="1" ht="16.5" x14ac:dyDescent="0.3">
      <c r="B139" s="244"/>
      <c r="C139" s="118" t="s">
        <v>20</v>
      </c>
      <c r="D139" s="101">
        <v>17300</v>
      </c>
      <c r="E139" s="118"/>
      <c r="F139" s="122">
        <v>20</v>
      </c>
      <c r="G139" s="122">
        <v>3.8</v>
      </c>
      <c r="H139" s="103">
        <v>5.882352941176471</v>
      </c>
      <c r="I139" s="122"/>
      <c r="J139" s="122">
        <v>20</v>
      </c>
      <c r="K139" s="122"/>
      <c r="L139" s="106"/>
      <c r="M139" s="78"/>
    </row>
    <row r="140" spans="1:13" s="4" customFormat="1" ht="16.5" x14ac:dyDescent="0.3">
      <c r="B140" s="244"/>
      <c r="C140" s="118" t="s">
        <v>20</v>
      </c>
      <c r="D140" s="101">
        <v>17100</v>
      </c>
      <c r="E140" s="118"/>
      <c r="F140" s="122">
        <v>20</v>
      </c>
      <c r="G140" s="122">
        <v>6</v>
      </c>
      <c r="H140" s="103">
        <v>5.882352941176471</v>
      </c>
      <c r="I140" s="122"/>
      <c r="J140" s="122">
        <v>20</v>
      </c>
      <c r="K140" s="122"/>
      <c r="L140" s="106"/>
      <c r="M140" s="78"/>
    </row>
    <row r="141" spans="1:13" s="4" customFormat="1" ht="16.5" x14ac:dyDescent="0.3">
      <c r="B141" s="244"/>
      <c r="C141" s="118" t="s">
        <v>20</v>
      </c>
      <c r="D141" s="101">
        <v>16450</v>
      </c>
      <c r="E141" s="118"/>
      <c r="F141" s="122">
        <v>10</v>
      </c>
      <c r="G141" s="122">
        <v>3.8</v>
      </c>
      <c r="H141" s="103">
        <v>2.9411764705882355</v>
      </c>
      <c r="I141" s="122"/>
      <c r="J141" s="122">
        <v>10</v>
      </c>
      <c r="K141" s="122"/>
      <c r="L141" s="106"/>
      <c r="M141" s="78"/>
    </row>
    <row r="142" spans="1:13" s="4" customFormat="1" ht="16.5" x14ac:dyDescent="0.3">
      <c r="B142" s="244"/>
      <c r="C142" s="50" t="s">
        <v>20</v>
      </c>
      <c r="D142" s="107">
        <v>16200</v>
      </c>
      <c r="E142" s="50"/>
      <c r="F142" s="119">
        <v>30</v>
      </c>
      <c r="G142" s="119">
        <v>6</v>
      </c>
      <c r="H142" s="109">
        <v>8.8235294117647065</v>
      </c>
      <c r="I142" s="119"/>
      <c r="J142" s="119">
        <v>30</v>
      </c>
      <c r="K142" s="119"/>
      <c r="L142" s="112"/>
      <c r="M142" s="78"/>
    </row>
    <row r="143" spans="1:13" s="4" customFormat="1" ht="16.5" x14ac:dyDescent="0.3">
      <c r="B143" s="244"/>
      <c r="C143" s="28"/>
      <c r="D143" s="95"/>
      <c r="E143" s="113"/>
      <c r="F143" s="125"/>
      <c r="G143" s="125"/>
      <c r="H143" s="97">
        <v>0</v>
      </c>
      <c r="I143" s="178"/>
      <c r="J143" s="179">
        <v>0</v>
      </c>
      <c r="K143" s="178"/>
      <c r="L143" s="180"/>
      <c r="M143" s="78"/>
    </row>
    <row r="144" spans="1:13" s="4" customFormat="1" ht="16.5" x14ac:dyDescent="0.3">
      <c r="B144" s="244"/>
      <c r="C144" s="47" t="s">
        <v>18</v>
      </c>
      <c r="D144" s="95">
        <v>3300</v>
      </c>
      <c r="E144" s="95"/>
      <c r="F144" s="125">
        <v>60</v>
      </c>
      <c r="G144" s="125">
        <v>3.8</v>
      </c>
      <c r="H144" s="97">
        <v>17.647058823529413</v>
      </c>
      <c r="I144" s="97"/>
      <c r="J144" s="99">
        <v>60</v>
      </c>
      <c r="K144" s="97"/>
      <c r="L144" s="100"/>
      <c r="M144" s="78"/>
    </row>
    <row r="145" spans="2:13" s="4" customFormat="1" ht="16.5" x14ac:dyDescent="0.3">
      <c r="B145" s="244"/>
      <c r="C145" s="118" t="s">
        <v>18</v>
      </c>
      <c r="D145" s="101">
        <v>3950</v>
      </c>
      <c r="E145" s="101"/>
      <c r="F145" s="122">
        <v>40</v>
      </c>
      <c r="G145" s="122">
        <v>3.8</v>
      </c>
      <c r="H145" s="103">
        <v>11.764705882352942</v>
      </c>
      <c r="I145" s="103"/>
      <c r="J145" s="105">
        <v>40</v>
      </c>
      <c r="K145" s="103"/>
      <c r="L145" s="106"/>
      <c r="M145" s="78"/>
    </row>
    <row r="146" spans="2:13" s="4" customFormat="1" ht="16.5" x14ac:dyDescent="0.3">
      <c r="B146" s="244"/>
      <c r="C146" s="118" t="s">
        <v>18</v>
      </c>
      <c r="D146" s="101">
        <v>4900</v>
      </c>
      <c r="E146" s="101"/>
      <c r="F146" s="122">
        <v>10</v>
      </c>
      <c r="G146" s="122">
        <v>3.8</v>
      </c>
      <c r="H146" s="103">
        <v>2.9411764705882355</v>
      </c>
      <c r="I146" s="103"/>
      <c r="J146" s="105">
        <v>10</v>
      </c>
      <c r="K146" s="103"/>
      <c r="L146" s="106"/>
      <c r="M146" s="78"/>
    </row>
    <row r="147" spans="2:13" s="4" customFormat="1" ht="16.5" x14ac:dyDescent="0.3">
      <c r="B147" s="244"/>
      <c r="C147" s="118" t="s">
        <v>18</v>
      </c>
      <c r="D147" s="101">
        <v>5900</v>
      </c>
      <c r="E147" s="101"/>
      <c r="F147" s="122">
        <v>90</v>
      </c>
      <c r="G147" s="122">
        <v>3.8</v>
      </c>
      <c r="H147" s="103">
        <v>26.47058823529412</v>
      </c>
      <c r="I147" s="103"/>
      <c r="J147" s="105">
        <v>90</v>
      </c>
      <c r="K147" s="103"/>
      <c r="L147" s="106"/>
      <c r="M147" s="78"/>
    </row>
    <row r="148" spans="2:13" s="4" customFormat="1" ht="16.5" x14ac:dyDescent="0.3">
      <c r="B148" s="244"/>
      <c r="C148" s="118" t="s">
        <v>18</v>
      </c>
      <c r="D148" s="101">
        <v>6200</v>
      </c>
      <c r="E148" s="101"/>
      <c r="F148" s="122">
        <v>30</v>
      </c>
      <c r="G148" s="122">
        <v>10</v>
      </c>
      <c r="H148" s="103">
        <v>8.8235294117647065</v>
      </c>
      <c r="I148" s="103"/>
      <c r="J148" s="105">
        <v>30</v>
      </c>
      <c r="K148" s="103"/>
      <c r="L148" s="106"/>
      <c r="M148" s="78"/>
    </row>
    <row r="149" spans="2:13" s="4" customFormat="1" ht="16.5" x14ac:dyDescent="0.3">
      <c r="B149" s="244"/>
      <c r="C149" s="118" t="s">
        <v>18</v>
      </c>
      <c r="D149" s="101">
        <v>6300</v>
      </c>
      <c r="E149" s="101"/>
      <c r="F149" s="122">
        <v>30</v>
      </c>
      <c r="G149" s="122">
        <v>3.8</v>
      </c>
      <c r="H149" s="103">
        <v>8.8235294117647065</v>
      </c>
      <c r="I149" s="103"/>
      <c r="J149" s="105">
        <v>30</v>
      </c>
      <c r="K149" s="103"/>
      <c r="L149" s="106"/>
      <c r="M149" s="78"/>
    </row>
    <row r="150" spans="2:13" s="4" customFormat="1" ht="16.5" x14ac:dyDescent="0.3">
      <c r="B150" s="244"/>
      <c r="C150" s="118" t="s">
        <v>18</v>
      </c>
      <c r="D150" s="101">
        <v>7550</v>
      </c>
      <c r="E150" s="101"/>
      <c r="F150" s="122">
        <v>55</v>
      </c>
      <c r="G150" s="122">
        <v>3.8</v>
      </c>
      <c r="H150" s="103">
        <v>16.176470588235293</v>
      </c>
      <c r="I150" s="103"/>
      <c r="J150" s="105">
        <v>55</v>
      </c>
      <c r="K150" s="103"/>
      <c r="L150" s="106"/>
      <c r="M150" s="78"/>
    </row>
    <row r="151" spans="2:13" s="4" customFormat="1" ht="16.5" x14ac:dyDescent="0.3">
      <c r="B151" s="244"/>
      <c r="C151" s="118" t="s">
        <v>18</v>
      </c>
      <c r="D151" s="101">
        <v>7750</v>
      </c>
      <c r="E151" s="101"/>
      <c r="F151" s="122">
        <v>20</v>
      </c>
      <c r="G151" s="122">
        <v>3.8</v>
      </c>
      <c r="H151" s="103">
        <v>5.882352941176471</v>
      </c>
      <c r="I151" s="103"/>
      <c r="J151" s="105">
        <v>20</v>
      </c>
      <c r="K151" s="103"/>
      <c r="L151" s="106"/>
      <c r="M151" s="78"/>
    </row>
    <row r="152" spans="2:13" s="4" customFormat="1" ht="16.5" x14ac:dyDescent="0.3">
      <c r="B152" s="244"/>
      <c r="C152" s="118" t="s">
        <v>18</v>
      </c>
      <c r="D152" s="101">
        <v>8050</v>
      </c>
      <c r="E152" s="101"/>
      <c r="F152" s="122">
        <v>30</v>
      </c>
      <c r="G152" s="122">
        <v>3.8</v>
      </c>
      <c r="H152" s="103">
        <v>8.8235294117647065</v>
      </c>
      <c r="I152" s="103"/>
      <c r="J152" s="105">
        <v>30</v>
      </c>
      <c r="K152" s="103"/>
      <c r="L152" s="106"/>
      <c r="M152" s="78"/>
    </row>
    <row r="153" spans="2:13" s="4" customFormat="1" ht="16.5" x14ac:dyDescent="0.3">
      <c r="B153" s="244"/>
      <c r="C153" s="118" t="s">
        <v>18</v>
      </c>
      <c r="D153" s="101">
        <v>10950</v>
      </c>
      <c r="E153" s="101"/>
      <c r="F153" s="122">
        <v>40</v>
      </c>
      <c r="G153" s="122">
        <v>3.8</v>
      </c>
      <c r="H153" s="103">
        <v>11.764705882352942</v>
      </c>
      <c r="I153" s="103"/>
      <c r="J153" s="105">
        <v>40</v>
      </c>
      <c r="K153" s="103"/>
      <c r="L153" s="106"/>
      <c r="M153" s="78"/>
    </row>
    <row r="154" spans="2:13" s="4" customFormat="1" ht="16.5" x14ac:dyDescent="0.3">
      <c r="B154" s="244"/>
      <c r="C154" s="118" t="s">
        <v>18</v>
      </c>
      <c r="D154" s="101">
        <v>11950</v>
      </c>
      <c r="E154" s="101"/>
      <c r="F154" s="122">
        <v>50</v>
      </c>
      <c r="G154" s="122">
        <v>3.8</v>
      </c>
      <c r="H154" s="103">
        <v>14.705882352941178</v>
      </c>
      <c r="I154" s="103"/>
      <c r="J154" s="105">
        <v>50</v>
      </c>
      <c r="K154" s="103"/>
      <c r="L154" s="106"/>
      <c r="M154" s="78"/>
    </row>
    <row r="155" spans="2:13" s="4" customFormat="1" ht="16.5" x14ac:dyDescent="0.3">
      <c r="B155" s="244"/>
      <c r="C155" s="118" t="s">
        <v>18</v>
      </c>
      <c r="D155" s="101">
        <v>13150</v>
      </c>
      <c r="E155" s="101"/>
      <c r="F155" s="122">
        <v>20</v>
      </c>
      <c r="G155" s="122">
        <v>3.8</v>
      </c>
      <c r="H155" s="103">
        <v>5.882352941176471</v>
      </c>
      <c r="I155" s="103"/>
      <c r="J155" s="105">
        <v>20</v>
      </c>
      <c r="K155" s="103"/>
      <c r="L155" s="106"/>
      <c r="M155" s="78"/>
    </row>
    <row r="156" spans="2:13" s="4" customFormat="1" ht="16.5" x14ac:dyDescent="0.3">
      <c r="B156" s="244"/>
      <c r="C156" s="118" t="s">
        <v>18</v>
      </c>
      <c r="D156" s="101">
        <v>16900</v>
      </c>
      <c r="E156" s="101"/>
      <c r="F156" s="122">
        <v>80</v>
      </c>
      <c r="G156" s="122">
        <v>3.8</v>
      </c>
      <c r="H156" s="103">
        <v>23.529411764705884</v>
      </c>
      <c r="I156" s="103"/>
      <c r="J156" s="105">
        <v>80</v>
      </c>
      <c r="K156" s="103"/>
      <c r="L156" s="106"/>
      <c r="M156" s="78"/>
    </row>
    <row r="157" spans="2:13" s="4" customFormat="1" ht="16.5" x14ac:dyDescent="0.3">
      <c r="B157" s="244"/>
      <c r="C157" s="118" t="s">
        <v>18</v>
      </c>
      <c r="D157" s="101">
        <v>25250</v>
      </c>
      <c r="E157" s="101"/>
      <c r="F157" s="122">
        <v>10</v>
      </c>
      <c r="G157" s="122">
        <v>3.8</v>
      </c>
      <c r="H157" s="103">
        <v>2.9411764705882355</v>
      </c>
      <c r="I157" s="103"/>
      <c r="J157" s="105">
        <v>10</v>
      </c>
      <c r="K157" s="103"/>
      <c r="L157" s="106"/>
      <c r="M157" s="78"/>
    </row>
    <row r="158" spans="2:13" s="4" customFormat="1" ht="16.5" x14ac:dyDescent="0.3">
      <c r="B158" s="244"/>
      <c r="C158" s="118" t="s">
        <v>18</v>
      </c>
      <c r="D158" s="101">
        <v>25700</v>
      </c>
      <c r="E158" s="101"/>
      <c r="F158" s="122">
        <v>20</v>
      </c>
      <c r="G158" s="122">
        <v>3.8</v>
      </c>
      <c r="H158" s="103">
        <v>5.882352941176471</v>
      </c>
      <c r="I158" s="103"/>
      <c r="J158" s="105">
        <v>20</v>
      </c>
      <c r="K158" s="103"/>
      <c r="L158" s="106"/>
      <c r="M158" s="78"/>
    </row>
    <row r="159" spans="2:13" s="4" customFormat="1" ht="16.5" x14ac:dyDescent="0.3">
      <c r="B159" s="244"/>
      <c r="C159" s="118" t="s">
        <v>18</v>
      </c>
      <c r="D159" s="101">
        <v>26350</v>
      </c>
      <c r="E159" s="101"/>
      <c r="F159" s="122">
        <v>30</v>
      </c>
      <c r="G159" s="122">
        <v>3.8</v>
      </c>
      <c r="H159" s="103">
        <v>8.8235294117647065</v>
      </c>
      <c r="I159" s="103"/>
      <c r="J159" s="105">
        <v>30</v>
      </c>
      <c r="K159" s="103"/>
      <c r="L159" s="106"/>
      <c r="M159" s="78"/>
    </row>
    <row r="160" spans="2:13" s="4" customFormat="1" ht="16.5" x14ac:dyDescent="0.3">
      <c r="B160" s="244"/>
      <c r="C160" s="118" t="s">
        <v>18</v>
      </c>
      <c r="D160" s="101">
        <v>27300</v>
      </c>
      <c r="E160" s="101"/>
      <c r="F160" s="122">
        <v>20</v>
      </c>
      <c r="G160" s="122">
        <v>3.8</v>
      </c>
      <c r="H160" s="103">
        <v>5.882352941176471</v>
      </c>
      <c r="I160" s="103"/>
      <c r="J160" s="105">
        <v>20</v>
      </c>
      <c r="K160" s="103"/>
      <c r="L160" s="106"/>
      <c r="M160" s="78"/>
    </row>
    <row r="161" spans="2:13" s="4" customFormat="1" ht="16.5" x14ac:dyDescent="0.3">
      <c r="B161" s="244"/>
      <c r="C161" s="118" t="s">
        <v>18</v>
      </c>
      <c r="D161" s="101">
        <v>29450</v>
      </c>
      <c r="E161" s="101"/>
      <c r="F161" s="122">
        <v>20</v>
      </c>
      <c r="G161" s="122">
        <v>3.8</v>
      </c>
      <c r="H161" s="103">
        <v>5.882352941176471</v>
      </c>
      <c r="I161" s="103"/>
      <c r="J161" s="105">
        <v>20</v>
      </c>
      <c r="K161" s="103"/>
      <c r="L161" s="106"/>
      <c r="M161" s="78"/>
    </row>
    <row r="162" spans="2:13" s="4" customFormat="1" ht="16.5" x14ac:dyDescent="0.3">
      <c r="B162" s="244"/>
      <c r="C162" s="172" t="s">
        <v>20</v>
      </c>
      <c r="D162" s="173">
        <v>31500</v>
      </c>
      <c r="E162" s="173"/>
      <c r="F162" s="174">
        <v>60</v>
      </c>
      <c r="G162" s="174">
        <v>10</v>
      </c>
      <c r="H162" s="175">
        <v>17.647058823529413</v>
      </c>
      <c r="I162" s="175"/>
      <c r="J162" s="176">
        <v>60</v>
      </c>
      <c r="K162" s="175"/>
      <c r="L162" s="177"/>
      <c r="M162" s="78"/>
    </row>
    <row r="163" spans="2:13" s="4" customFormat="1" ht="16.5" x14ac:dyDescent="0.3">
      <c r="B163" s="244"/>
      <c r="C163" s="118" t="s">
        <v>20</v>
      </c>
      <c r="D163" s="101">
        <v>31800</v>
      </c>
      <c r="E163" s="101"/>
      <c r="F163" s="122">
        <v>60</v>
      </c>
      <c r="G163" s="122">
        <v>10</v>
      </c>
      <c r="H163" s="103">
        <v>17.647058823529413</v>
      </c>
      <c r="I163" s="103"/>
      <c r="J163" s="171">
        <v>60</v>
      </c>
      <c r="K163" s="103"/>
      <c r="L163" s="106"/>
      <c r="M163" s="78"/>
    </row>
    <row r="164" spans="2:13" s="4" customFormat="1" ht="16.5" x14ac:dyDescent="0.3">
      <c r="B164" s="244"/>
      <c r="C164" s="118" t="s">
        <v>20</v>
      </c>
      <c r="D164" s="101">
        <v>25300</v>
      </c>
      <c r="E164" s="101"/>
      <c r="F164" s="122">
        <v>50</v>
      </c>
      <c r="G164" s="122">
        <v>3.8</v>
      </c>
      <c r="H164" s="103">
        <v>14.705882352941178</v>
      </c>
      <c r="I164" s="103"/>
      <c r="J164" s="171">
        <v>50</v>
      </c>
      <c r="K164" s="103"/>
      <c r="L164" s="106"/>
      <c r="M164" s="78"/>
    </row>
    <row r="165" spans="2:13" s="4" customFormat="1" ht="16.5" x14ac:dyDescent="0.3">
      <c r="B165" s="244"/>
      <c r="C165" s="118" t="s">
        <v>20</v>
      </c>
      <c r="D165" s="101">
        <v>16150</v>
      </c>
      <c r="E165" s="101"/>
      <c r="F165" s="122">
        <v>20</v>
      </c>
      <c r="G165" s="122">
        <v>3.8</v>
      </c>
      <c r="H165" s="103">
        <v>5.882352941176471</v>
      </c>
      <c r="I165" s="103"/>
      <c r="J165" s="171">
        <v>20</v>
      </c>
      <c r="K165" s="103"/>
      <c r="L165" s="106"/>
      <c r="M165" s="78"/>
    </row>
    <row r="166" spans="2:13" s="4" customFormat="1" ht="16.5" x14ac:dyDescent="0.3">
      <c r="B166" s="244"/>
      <c r="C166" s="118" t="s">
        <v>20</v>
      </c>
      <c r="D166" s="101">
        <v>16130</v>
      </c>
      <c r="E166" s="101"/>
      <c r="F166" s="122">
        <v>10</v>
      </c>
      <c r="G166" s="122">
        <v>6</v>
      </c>
      <c r="H166" s="103">
        <v>2.9411764705882355</v>
      </c>
      <c r="I166" s="103"/>
      <c r="J166" s="171">
        <v>10</v>
      </c>
      <c r="K166" s="103"/>
      <c r="L166" s="106"/>
      <c r="M166" s="78"/>
    </row>
    <row r="167" spans="2:13" s="4" customFormat="1" ht="16.5" x14ac:dyDescent="0.3">
      <c r="B167" s="244"/>
      <c r="C167" s="118" t="s">
        <v>20</v>
      </c>
      <c r="D167" s="101">
        <v>15450</v>
      </c>
      <c r="E167" s="101"/>
      <c r="F167" s="122">
        <v>20</v>
      </c>
      <c r="G167" s="122">
        <v>3.8</v>
      </c>
      <c r="H167" s="103">
        <v>5.882352941176471</v>
      </c>
      <c r="I167" s="103"/>
      <c r="J167" s="171">
        <v>20</v>
      </c>
      <c r="K167" s="103"/>
      <c r="L167" s="106"/>
      <c r="M167" s="78"/>
    </row>
    <row r="168" spans="2:13" s="4" customFormat="1" ht="16.5" x14ac:dyDescent="0.3">
      <c r="B168" s="244"/>
      <c r="C168" s="118" t="s">
        <v>20</v>
      </c>
      <c r="D168" s="101">
        <v>15300</v>
      </c>
      <c r="E168" s="101"/>
      <c r="F168" s="122">
        <v>20</v>
      </c>
      <c r="G168" s="122">
        <v>3.8</v>
      </c>
      <c r="H168" s="103">
        <v>5.882352941176471</v>
      </c>
      <c r="I168" s="103"/>
      <c r="J168" s="171">
        <v>20</v>
      </c>
      <c r="K168" s="103"/>
      <c r="L168" s="106"/>
      <c r="M168" s="78"/>
    </row>
    <row r="169" spans="2:13" s="4" customFormat="1" ht="16.5" x14ac:dyDescent="0.3">
      <c r="B169" s="244"/>
      <c r="C169" s="118" t="s">
        <v>20</v>
      </c>
      <c r="D169" s="101">
        <v>13400</v>
      </c>
      <c r="E169" s="101"/>
      <c r="F169" s="122">
        <v>60</v>
      </c>
      <c r="G169" s="122">
        <v>3.8</v>
      </c>
      <c r="H169" s="103">
        <v>17.647058823529413</v>
      </c>
      <c r="I169" s="103"/>
      <c r="J169" s="171">
        <v>60</v>
      </c>
      <c r="K169" s="103"/>
      <c r="L169" s="106"/>
      <c r="M169" s="78"/>
    </row>
    <row r="170" spans="2:13" s="4" customFormat="1" ht="16.5" x14ac:dyDescent="0.3">
      <c r="B170" s="244"/>
      <c r="C170" s="118" t="s">
        <v>20</v>
      </c>
      <c r="D170" s="101">
        <v>12050</v>
      </c>
      <c r="E170" s="101"/>
      <c r="F170" s="122">
        <v>80</v>
      </c>
      <c r="G170" s="122">
        <v>3.8</v>
      </c>
      <c r="H170" s="103">
        <v>23.529411764705884</v>
      </c>
      <c r="I170" s="103"/>
      <c r="J170" s="171">
        <v>80</v>
      </c>
      <c r="K170" s="103"/>
      <c r="L170" s="106"/>
      <c r="M170" s="78"/>
    </row>
    <row r="171" spans="2:13" s="4" customFormat="1" ht="16.5" x14ac:dyDescent="0.3">
      <c r="B171" s="244"/>
      <c r="C171" s="118" t="s">
        <v>20</v>
      </c>
      <c r="D171" s="101">
        <v>7550</v>
      </c>
      <c r="E171" s="101"/>
      <c r="F171" s="122">
        <v>120</v>
      </c>
      <c r="G171" s="122">
        <v>3.8</v>
      </c>
      <c r="H171" s="103">
        <v>35.294117647058826</v>
      </c>
      <c r="I171" s="103"/>
      <c r="J171" s="171">
        <v>120</v>
      </c>
      <c r="K171" s="103"/>
      <c r="L171" s="106"/>
      <c r="M171" s="78"/>
    </row>
    <row r="172" spans="2:13" s="4" customFormat="1" ht="16.5" x14ac:dyDescent="0.3">
      <c r="B172" s="244"/>
      <c r="C172" s="118" t="s">
        <v>20</v>
      </c>
      <c r="D172" s="101">
        <v>5300</v>
      </c>
      <c r="E172" s="101"/>
      <c r="F172" s="122">
        <v>25</v>
      </c>
      <c r="G172" s="122">
        <v>3.8</v>
      </c>
      <c r="H172" s="103">
        <v>7.3529411764705888</v>
      </c>
      <c r="I172" s="103"/>
      <c r="J172" s="171">
        <v>25</v>
      </c>
      <c r="K172" s="103"/>
      <c r="L172" s="106"/>
      <c r="M172" s="78"/>
    </row>
    <row r="173" spans="2:13" s="4" customFormat="1" ht="16.5" x14ac:dyDescent="0.3">
      <c r="B173" s="245"/>
      <c r="C173" s="50" t="s">
        <v>20</v>
      </c>
      <c r="D173" s="107">
        <v>4100</v>
      </c>
      <c r="E173" s="107"/>
      <c r="F173" s="119">
        <v>25</v>
      </c>
      <c r="G173" s="119">
        <v>3.8</v>
      </c>
      <c r="H173" s="109">
        <v>7.3529411764705888</v>
      </c>
      <c r="I173" s="109"/>
      <c r="J173" s="181">
        <v>25</v>
      </c>
      <c r="K173" s="109"/>
      <c r="L173" s="112"/>
      <c r="M173" s="78"/>
    </row>
    <row r="174" spans="2:13" s="4" customFormat="1" ht="16.5" x14ac:dyDescent="0.3">
      <c r="B174" s="166"/>
      <c r="D174" s="80"/>
      <c r="E174" s="80"/>
      <c r="F174" s="168"/>
      <c r="G174" s="168"/>
      <c r="H174" s="78"/>
      <c r="I174" s="81"/>
      <c r="J174" s="55"/>
      <c r="K174" s="78"/>
      <c r="L174" s="117"/>
      <c r="M174" s="78"/>
    </row>
    <row r="175" spans="2:13" s="4" customFormat="1" ht="16.5" x14ac:dyDescent="0.3">
      <c r="B175" s="39"/>
      <c r="D175" s="167"/>
      <c r="E175" s="167"/>
      <c r="F175" s="168"/>
      <c r="G175" s="168"/>
      <c r="H175" s="167"/>
      <c r="I175" s="81"/>
      <c r="J175" s="83"/>
      <c r="K175" s="167"/>
      <c r="L175" s="182"/>
      <c r="M175" s="78"/>
    </row>
    <row r="176" spans="2:13" s="4" customFormat="1" ht="16.5" x14ac:dyDescent="0.3">
      <c r="B176" s="160"/>
      <c r="C176" s="39" t="s">
        <v>87</v>
      </c>
      <c r="D176" s="80"/>
      <c r="E176" s="80"/>
      <c r="F176" s="81"/>
      <c r="G176" s="82"/>
      <c r="H176" s="81"/>
      <c r="I176" s="81"/>
      <c r="J176" s="83"/>
      <c r="K176" s="81"/>
      <c r="L176" s="84"/>
      <c r="M176" s="78"/>
    </row>
    <row r="177" spans="1:13" s="4" customFormat="1" ht="16.5" x14ac:dyDescent="0.3">
      <c r="B177" s="39"/>
      <c r="C177" s="153" t="s">
        <v>11</v>
      </c>
      <c r="D177" s="154" t="s">
        <v>12</v>
      </c>
      <c r="E177" s="155" t="s">
        <v>13</v>
      </c>
      <c r="F177" s="135" t="s">
        <v>14</v>
      </c>
      <c r="G177" s="136" t="s">
        <v>15</v>
      </c>
      <c r="H177" s="90" t="s">
        <v>36</v>
      </c>
      <c r="I177" s="90" t="s">
        <v>37</v>
      </c>
      <c r="J177" s="92" t="s">
        <v>38</v>
      </c>
      <c r="K177" s="93" t="s">
        <v>39</v>
      </c>
      <c r="L177" s="94" t="s">
        <v>40</v>
      </c>
      <c r="M177" s="78"/>
    </row>
    <row r="178" spans="1:13" s="4" customFormat="1" ht="16.5" x14ac:dyDescent="0.3">
      <c r="B178" s="246" t="s">
        <v>23</v>
      </c>
      <c r="C178" s="183" t="s">
        <v>88</v>
      </c>
      <c r="D178" s="95" t="s">
        <v>89</v>
      </c>
      <c r="E178" s="95" t="s">
        <v>90</v>
      </c>
      <c r="F178" s="97" t="s">
        <v>60</v>
      </c>
      <c r="G178" s="98" t="s">
        <v>60</v>
      </c>
      <c r="H178" s="97"/>
      <c r="I178" s="97">
        <v>200</v>
      </c>
      <c r="J178" s="184"/>
      <c r="K178" s="97">
        <v>100</v>
      </c>
      <c r="L178" s="100">
        <v>1.5</v>
      </c>
      <c r="M178" s="78"/>
    </row>
    <row r="179" spans="1:13" s="4" customFormat="1" ht="16.5" x14ac:dyDescent="0.3">
      <c r="B179" s="247"/>
      <c r="C179" s="185" t="s">
        <v>91</v>
      </c>
      <c r="D179" s="101" t="s">
        <v>89</v>
      </c>
      <c r="E179" s="101" t="s">
        <v>92</v>
      </c>
      <c r="F179" s="103" t="s">
        <v>60</v>
      </c>
      <c r="G179" s="104" t="s">
        <v>60</v>
      </c>
      <c r="H179" s="103"/>
      <c r="I179" s="103">
        <v>200</v>
      </c>
      <c r="J179" s="186"/>
      <c r="K179" s="103">
        <v>100</v>
      </c>
      <c r="L179" s="106">
        <v>1.5</v>
      </c>
      <c r="M179" s="78"/>
    </row>
    <row r="180" spans="1:13" s="4" customFormat="1" ht="16.5" x14ac:dyDescent="0.3">
      <c r="B180" s="247"/>
      <c r="C180" s="185" t="s">
        <v>88</v>
      </c>
      <c r="D180" s="101" t="s">
        <v>89</v>
      </c>
      <c r="E180" s="101" t="s">
        <v>93</v>
      </c>
      <c r="F180" s="103" t="s">
        <v>60</v>
      </c>
      <c r="G180" s="104" t="s">
        <v>60</v>
      </c>
      <c r="H180" s="103"/>
      <c r="I180" s="103">
        <v>200</v>
      </c>
      <c r="J180" s="186"/>
      <c r="K180" s="103">
        <v>100</v>
      </c>
      <c r="L180" s="106">
        <v>1.5</v>
      </c>
      <c r="M180" s="78"/>
    </row>
    <row r="181" spans="1:13" s="4" customFormat="1" ht="16.5" x14ac:dyDescent="0.3">
      <c r="B181" s="247"/>
      <c r="C181" s="185" t="s">
        <v>91</v>
      </c>
      <c r="D181" s="101" t="s">
        <v>89</v>
      </c>
      <c r="E181" s="101" t="s">
        <v>94</v>
      </c>
      <c r="F181" s="103" t="s">
        <v>60</v>
      </c>
      <c r="G181" s="104" t="s">
        <v>60</v>
      </c>
      <c r="H181" s="103"/>
      <c r="I181" s="103">
        <v>200</v>
      </c>
      <c r="J181" s="186"/>
      <c r="K181" s="103">
        <v>100</v>
      </c>
      <c r="L181" s="106">
        <v>1.5</v>
      </c>
      <c r="M181" s="78"/>
    </row>
    <row r="182" spans="1:13" s="4" customFormat="1" ht="16.5" x14ac:dyDescent="0.3">
      <c r="B182" s="247"/>
      <c r="C182" s="185" t="s">
        <v>88</v>
      </c>
      <c r="D182" s="101" t="s">
        <v>95</v>
      </c>
      <c r="E182" s="101" t="s">
        <v>96</v>
      </c>
      <c r="F182" s="103" t="s">
        <v>60</v>
      </c>
      <c r="G182" s="104" t="s">
        <v>60</v>
      </c>
      <c r="H182" s="103"/>
      <c r="I182" s="103">
        <v>200</v>
      </c>
      <c r="J182" s="186"/>
      <c r="K182" s="103">
        <v>100</v>
      </c>
      <c r="L182" s="106">
        <v>1.5</v>
      </c>
      <c r="M182" s="78"/>
    </row>
    <row r="183" spans="1:13" s="4" customFormat="1" ht="16.5" x14ac:dyDescent="0.3">
      <c r="B183" s="247"/>
      <c r="C183" s="185" t="s">
        <v>91</v>
      </c>
      <c r="D183" s="101" t="s">
        <v>95</v>
      </c>
      <c r="E183" s="101" t="s">
        <v>97</v>
      </c>
      <c r="F183" s="103" t="s">
        <v>60</v>
      </c>
      <c r="G183" s="104" t="s">
        <v>60</v>
      </c>
      <c r="H183" s="103"/>
      <c r="I183" s="103">
        <v>200</v>
      </c>
      <c r="J183" s="186"/>
      <c r="K183" s="103">
        <v>100</v>
      </c>
      <c r="L183" s="106">
        <v>1.5</v>
      </c>
      <c r="M183" s="78"/>
    </row>
    <row r="184" spans="1:13" s="4" customFormat="1" ht="16.5" x14ac:dyDescent="0.3">
      <c r="B184" s="247"/>
      <c r="C184" s="185" t="s">
        <v>88</v>
      </c>
      <c r="D184" s="101" t="s">
        <v>95</v>
      </c>
      <c r="E184" s="101" t="s">
        <v>98</v>
      </c>
      <c r="F184" s="103" t="s">
        <v>60</v>
      </c>
      <c r="G184" s="104" t="s">
        <v>60</v>
      </c>
      <c r="H184" s="103"/>
      <c r="I184" s="103">
        <v>200</v>
      </c>
      <c r="J184" s="186"/>
      <c r="K184" s="103">
        <v>100</v>
      </c>
      <c r="L184" s="106">
        <v>1.5</v>
      </c>
      <c r="M184" s="78"/>
    </row>
    <row r="185" spans="1:13" s="4" customFormat="1" ht="16.5" x14ac:dyDescent="0.3">
      <c r="B185" s="248"/>
      <c r="C185" s="187" t="s">
        <v>91</v>
      </c>
      <c r="D185" s="107" t="s">
        <v>95</v>
      </c>
      <c r="E185" s="107" t="s">
        <v>99</v>
      </c>
      <c r="F185" s="109" t="s">
        <v>60</v>
      </c>
      <c r="G185" s="110" t="s">
        <v>60</v>
      </c>
      <c r="H185" s="109"/>
      <c r="I185" s="109">
        <v>200</v>
      </c>
      <c r="J185" s="188"/>
      <c r="K185" s="109">
        <v>100</v>
      </c>
      <c r="L185" s="112">
        <v>1.5</v>
      </c>
      <c r="M185" s="78"/>
    </row>
    <row r="186" spans="1:13" s="4" customFormat="1" ht="16.5" x14ac:dyDescent="0.3">
      <c r="B186" s="39"/>
      <c r="D186" s="80"/>
      <c r="E186" s="80"/>
      <c r="F186" s="81"/>
      <c r="G186" s="82"/>
      <c r="H186" s="78"/>
      <c r="I186" s="81"/>
      <c r="J186" s="83"/>
      <c r="K186" s="78"/>
      <c r="L186" s="117"/>
      <c r="M186" s="78"/>
    </row>
    <row r="187" spans="1:13" s="4" customFormat="1" ht="16.5" x14ac:dyDescent="0.3">
      <c r="B187" s="39"/>
      <c r="D187" s="80"/>
      <c r="E187" s="80"/>
      <c r="F187" s="81"/>
      <c r="G187" s="82"/>
      <c r="H187" s="81"/>
      <c r="I187" s="81"/>
      <c r="J187" s="83"/>
      <c r="K187" s="81"/>
      <c r="L187" s="84"/>
      <c r="M187" s="78"/>
    </row>
    <row r="188" spans="1:13" s="4" customFormat="1" ht="16.5" x14ac:dyDescent="0.3">
      <c r="A188" s="86" t="s">
        <v>100</v>
      </c>
      <c r="B188" s="39"/>
      <c r="D188" s="80"/>
      <c r="E188" s="80"/>
      <c r="F188" s="81"/>
      <c r="G188" s="82"/>
      <c r="H188" s="81"/>
      <c r="I188" s="81"/>
      <c r="J188" s="83"/>
      <c r="K188" s="81"/>
      <c r="L188" s="84"/>
      <c r="M188" s="78"/>
    </row>
    <row r="189" spans="1:13" s="4" customFormat="1" ht="16.5" x14ac:dyDescent="0.3">
      <c r="B189" s="39"/>
      <c r="D189" s="80"/>
      <c r="E189" s="80"/>
      <c r="F189" s="81"/>
      <c r="G189" s="82"/>
      <c r="H189" s="81"/>
      <c r="I189" s="81"/>
      <c r="J189" s="83"/>
      <c r="K189" s="81"/>
      <c r="L189" s="84"/>
      <c r="M189" s="78"/>
    </row>
    <row r="190" spans="1:13" s="4" customFormat="1" ht="16.5" x14ac:dyDescent="0.3">
      <c r="B190" s="39" t="s">
        <v>101</v>
      </c>
      <c r="D190" s="80"/>
      <c r="E190" s="80"/>
      <c r="F190" s="81"/>
      <c r="G190" s="82"/>
      <c r="H190" s="81"/>
      <c r="I190" s="81"/>
      <c r="J190" s="189"/>
      <c r="K190" s="81"/>
      <c r="L190" s="84"/>
      <c r="M190" s="78"/>
    </row>
    <row r="191" spans="1:13" s="4" customFormat="1" ht="16.5" x14ac:dyDescent="0.3">
      <c r="B191" s="39"/>
      <c r="C191" s="153" t="s">
        <v>11</v>
      </c>
      <c r="D191" s="154" t="s">
        <v>12</v>
      </c>
      <c r="E191" s="155" t="s">
        <v>13</v>
      </c>
      <c r="F191" s="135" t="s">
        <v>14</v>
      </c>
      <c r="G191" s="136" t="s">
        <v>15</v>
      </c>
      <c r="H191" s="90" t="s">
        <v>36</v>
      </c>
      <c r="I191" s="90" t="s">
        <v>37</v>
      </c>
      <c r="J191" s="92" t="s">
        <v>38</v>
      </c>
      <c r="K191" s="93" t="s">
        <v>39</v>
      </c>
      <c r="L191" s="94" t="s">
        <v>40</v>
      </c>
      <c r="M191" s="78"/>
    </row>
    <row r="192" spans="1:13" s="4" customFormat="1" ht="16.5" x14ac:dyDescent="0.3">
      <c r="B192" s="243" t="s">
        <v>102</v>
      </c>
      <c r="C192" s="190" t="s">
        <v>18</v>
      </c>
      <c r="D192" s="95">
        <v>0</v>
      </c>
      <c r="E192" s="113">
        <v>825</v>
      </c>
      <c r="F192" s="97">
        <v>825</v>
      </c>
      <c r="G192" s="158">
        <v>3.8</v>
      </c>
      <c r="H192" s="97">
        <v>242.64705882352942</v>
      </c>
      <c r="I192" s="157"/>
      <c r="J192" s="99">
        <v>825</v>
      </c>
      <c r="K192" s="97"/>
      <c r="L192" s="100"/>
      <c r="M192" s="78"/>
    </row>
    <row r="193" spans="2:13" s="4" customFormat="1" ht="16.5" x14ac:dyDescent="0.3">
      <c r="B193" s="244"/>
      <c r="C193" s="4" t="s">
        <v>18</v>
      </c>
      <c r="D193" s="101">
        <v>0</v>
      </c>
      <c r="E193" s="80">
        <v>70</v>
      </c>
      <c r="F193" s="103">
        <v>70</v>
      </c>
      <c r="G193" s="82">
        <v>3.8</v>
      </c>
      <c r="H193" s="103"/>
      <c r="I193" s="81"/>
      <c r="J193" s="105">
        <v>70</v>
      </c>
      <c r="K193" s="103"/>
      <c r="L193" s="106"/>
      <c r="M193" s="78"/>
    </row>
    <row r="194" spans="2:13" s="4" customFormat="1" ht="16.5" x14ac:dyDescent="0.3">
      <c r="B194" s="244"/>
      <c r="C194" s="4" t="s">
        <v>18</v>
      </c>
      <c r="D194" s="101">
        <v>400</v>
      </c>
      <c r="E194" s="80">
        <v>520</v>
      </c>
      <c r="F194" s="103">
        <v>120</v>
      </c>
      <c r="G194" s="82">
        <v>3.8</v>
      </c>
      <c r="H194" s="103"/>
      <c r="I194" s="81"/>
      <c r="J194" s="105">
        <v>120</v>
      </c>
      <c r="K194" s="103"/>
      <c r="L194" s="106"/>
      <c r="M194" s="78"/>
    </row>
    <row r="195" spans="2:13" s="4" customFormat="1" ht="16.5" x14ac:dyDescent="0.3">
      <c r="B195" s="244"/>
      <c r="C195" s="4" t="s">
        <v>20</v>
      </c>
      <c r="D195" s="101">
        <v>3000</v>
      </c>
      <c r="E195" s="80">
        <v>2250</v>
      </c>
      <c r="F195" s="103">
        <v>750</v>
      </c>
      <c r="G195" s="82">
        <v>6.5</v>
      </c>
      <c r="H195" s="103"/>
      <c r="I195" s="81"/>
      <c r="J195" s="105">
        <v>1500</v>
      </c>
      <c r="K195" s="103"/>
      <c r="L195" s="106"/>
      <c r="M195" s="78"/>
    </row>
    <row r="196" spans="2:13" s="4" customFormat="1" ht="16.5" x14ac:dyDescent="0.3">
      <c r="B196" s="245"/>
      <c r="C196" s="251"/>
      <c r="D196" s="252"/>
      <c r="E196" s="252"/>
      <c r="F196" s="252"/>
      <c r="G196" s="253"/>
      <c r="H196" s="145"/>
      <c r="I196" s="249"/>
      <c r="J196" s="250"/>
      <c r="K196" s="145"/>
      <c r="L196" s="146"/>
      <c r="M196" s="78"/>
    </row>
    <row r="197" spans="2:13" s="4" customFormat="1" ht="16.5" x14ac:dyDescent="0.3">
      <c r="B197" s="39"/>
      <c r="D197" s="80"/>
      <c r="E197" s="80"/>
      <c r="F197" s="81"/>
      <c r="G197" s="82"/>
      <c r="H197" s="81"/>
      <c r="I197" s="81"/>
      <c r="J197" s="83"/>
      <c r="K197" s="81"/>
      <c r="L197" s="84"/>
      <c r="M197" s="78"/>
    </row>
    <row r="198" spans="2:13" s="4" customFormat="1" ht="16.5" x14ac:dyDescent="0.3">
      <c r="B198" s="39" t="s">
        <v>103</v>
      </c>
      <c r="D198" s="80"/>
      <c r="E198" s="80"/>
      <c r="F198" s="81"/>
      <c r="G198" s="82"/>
      <c r="H198" s="81"/>
      <c r="I198" s="81"/>
      <c r="J198" s="83"/>
      <c r="K198" s="81"/>
      <c r="L198" s="84"/>
      <c r="M198" s="78"/>
    </row>
    <row r="199" spans="2:13" s="4" customFormat="1" ht="16.5" x14ac:dyDescent="0.3">
      <c r="B199" s="39"/>
      <c r="C199" s="153" t="s">
        <v>11</v>
      </c>
      <c r="D199" s="154" t="s">
        <v>12</v>
      </c>
      <c r="E199" s="155" t="s">
        <v>13</v>
      </c>
      <c r="F199" s="135" t="s">
        <v>14</v>
      </c>
      <c r="G199" s="136" t="s">
        <v>15</v>
      </c>
      <c r="H199" s="90" t="s">
        <v>36</v>
      </c>
      <c r="I199" s="90" t="s">
        <v>37</v>
      </c>
      <c r="J199" s="92" t="s">
        <v>38</v>
      </c>
      <c r="K199" s="93" t="s">
        <v>39</v>
      </c>
      <c r="L199" s="94" t="s">
        <v>40</v>
      </c>
      <c r="M199" s="78"/>
    </row>
    <row r="200" spans="2:13" s="4" customFormat="1" ht="16.5" x14ac:dyDescent="0.3">
      <c r="B200" s="243" t="s">
        <v>102</v>
      </c>
      <c r="C200" s="190" t="s">
        <v>18</v>
      </c>
      <c r="D200" s="95">
        <v>1400</v>
      </c>
      <c r="E200" s="113">
        <v>1500</v>
      </c>
      <c r="F200" s="97">
        <v>100</v>
      </c>
      <c r="G200" s="158">
        <v>3</v>
      </c>
      <c r="H200" s="97">
        <v>29.411764705882401</v>
      </c>
      <c r="I200" s="157"/>
      <c r="J200" s="99">
        <v>100</v>
      </c>
      <c r="K200" s="97"/>
      <c r="L200" s="100"/>
      <c r="M200" s="78"/>
    </row>
    <row r="201" spans="2:13" s="4" customFormat="1" ht="16.5" x14ac:dyDescent="0.3">
      <c r="B201" s="244"/>
      <c r="C201" s="28" t="s">
        <v>18</v>
      </c>
      <c r="D201" s="101">
        <v>1550</v>
      </c>
      <c r="E201" s="80">
        <v>1650</v>
      </c>
      <c r="F201" s="103">
        <v>100</v>
      </c>
      <c r="G201" s="82">
        <v>3</v>
      </c>
      <c r="H201" s="103">
        <v>29.411764705882355</v>
      </c>
      <c r="I201" s="81"/>
      <c r="J201" s="105">
        <v>100</v>
      </c>
      <c r="K201" s="103"/>
      <c r="L201" s="106"/>
      <c r="M201" s="78"/>
    </row>
    <row r="202" spans="2:13" s="4" customFormat="1" ht="16.5" x14ac:dyDescent="0.3">
      <c r="B202" s="244"/>
      <c r="C202" s="28" t="s">
        <v>18</v>
      </c>
      <c r="D202" s="101">
        <v>1750</v>
      </c>
      <c r="E202" s="80">
        <v>1800</v>
      </c>
      <c r="F202" s="103">
        <v>50</v>
      </c>
      <c r="G202" s="82">
        <v>3</v>
      </c>
      <c r="H202" s="103">
        <v>14.705882352941178</v>
      </c>
      <c r="I202" s="81"/>
      <c r="J202" s="105">
        <v>50</v>
      </c>
      <c r="K202" s="103"/>
      <c r="L202" s="106"/>
      <c r="M202" s="78"/>
    </row>
    <row r="203" spans="2:13" s="4" customFormat="1" ht="16.5" x14ac:dyDescent="0.3">
      <c r="B203" s="244"/>
      <c r="C203" s="251"/>
      <c r="D203" s="252"/>
      <c r="E203" s="252"/>
      <c r="F203" s="252"/>
      <c r="G203" s="253"/>
      <c r="H203" s="145"/>
      <c r="I203" s="249"/>
      <c r="J203" s="250"/>
      <c r="K203" s="145"/>
      <c r="L203" s="146"/>
      <c r="M203" s="78"/>
    </row>
    <row r="204" spans="2:13" s="4" customFormat="1" ht="16.5" x14ac:dyDescent="0.3">
      <c r="B204" s="244"/>
      <c r="C204" s="28" t="s">
        <v>18</v>
      </c>
      <c r="D204" s="101">
        <v>3170</v>
      </c>
      <c r="E204" s="80">
        <v>3230</v>
      </c>
      <c r="F204" s="103">
        <v>60</v>
      </c>
      <c r="G204" s="82">
        <v>6.5</v>
      </c>
      <c r="H204" s="103">
        <v>17.647058823529413</v>
      </c>
      <c r="I204" s="81"/>
      <c r="J204" s="99">
        <v>60</v>
      </c>
      <c r="K204" s="103"/>
      <c r="L204" s="106"/>
      <c r="M204" s="78"/>
    </row>
    <row r="205" spans="2:13" s="4" customFormat="1" ht="16.5" x14ac:dyDescent="0.3">
      <c r="B205" s="244"/>
      <c r="C205" s="28" t="s">
        <v>20</v>
      </c>
      <c r="D205" s="101">
        <v>1800</v>
      </c>
      <c r="E205" s="80" t="s">
        <v>104</v>
      </c>
      <c r="F205" s="103">
        <v>75</v>
      </c>
      <c r="G205" s="82">
        <v>3</v>
      </c>
      <c r="H205" s="103">
        <v>22.058823529411764</v>
      </c>
      <c r="I205" s="81"/>
      <c r="J205" s="105">
        <v>75</v>
      </c>
      <c r="K205" s="103"/>
      <c r="L205" s="106"/>
      <c r="M205" s="78"/>
    </row>
    <row r="206" spans="2:13" s="4" customFormat="1" ht="16.5" x14ac:dyDescent="0.3">
      <c r="B206" s="244"/>
      <c r="C206" s="28" t="s">
        <v>20</v>
      </c>
      <c r="D206" s="101">
        <v>350</v>
      </c>
      <c r="E206" s="80">
        <v>250</v>
      </c>
      <c r="F206" s="103">
        <v>100</v>
      </c>
      <c r="G206" s="82">
        <v>3.8</v>
      </c>
      <c r="H206" s="103">
        <v>29.411764705882355</v>
      </c>
      <c r="I206" s="81"/>
      <c r="J206" s="105">
        <v>100</v>
      </c>
      <c r="K206" s="103"/>
      <c r="L206" s="106"/>
      <c r="M206" s="78"/>
    </row>
    <row r="207" spans="2:13" s="4" customFormat="1" ht="16.5" x14ac:dyDescent="0.3">
      <c r="B207" s="245"/>
      <c r="C207" s="251"/>
      <c r="D207" s="252"/>
      <c r="E207" s="252"/>
      <c r="F207" s="252"/>
      <c r="G207" s="253"/>
      <c r="H207" s="145"/>
      <c r="I207" s="249"/>
      <c r="J207" s="250"/>
      <c r="K207" s="145"/>
      <c r="L207" s="146"/>
      <c r="M207" s="78"/>
    </row>
    <row r="208" spans="2:13" s="4" customFormat="1" ht="16.5" x14ac:dyDescent="0.3">
      <c r="B208" s="39"/>
      <c r="D208" s="80"/>
      <c r="E208" s="80"/>
      <c r="F208" s="81"/>
      <c r="G208" s="82"/>
      <c r="H208" s="81"/>
      <c r="I208" s="81"/>
      <c r="J208" s="83"/>
      <c r="K208" s="81"/>
      <c r="L208" s="84"/>
      <c r="M208" s="78"/>
    </row>
    <row r="209" spans="1:14" s="4" customFormat="1" ht="16.5" x14ac:dyDescent="0.3">
      <c r="B209" s="39"/>
      <c r="D209" s="80"/>
      <c r="E209" s="80"/>
      <c r="F209" s="81"/>
      <c r="G209" s="82"/>
      <c r="H209" s="81"/>
      <c r="I209" s="81"/>
      <c r="J209" s="83"/>
      <c r="K209" s="81"/>
      <c r="L209" s="84"/>
      <c r="M209" s="78"/>
    </row>
    <row r="210" spans="1:14" s="4" customFormat="1" ht="16.5" x14ac:dyDescent="0.3">
      <c r="B210" s="39"/>
      <c r="D210" s="80"/>
      <c r="E210" s="80"/>
      <c r="F210" s="81"/>
      <c r="G210" s="82"/>
      <c r="H210" s="90" t="s">
        <v>36</v>
      </c>
      <c r="I210" s="90" t="s">
        <v>37</v>
      </c>
      <c r="J210" s="90" t="s">
        <v>38</v>
      </c>
      <c r="K210" s="93" t="s">
        <v>39</v>
      </c>
      <c r="L210" s="90" t="s">
        <v>40</v>
      </c>
      <c r="M210" s="78"/>
    </row>
    <row r="211" spans="1:14" s="4" customFormat="1" ht="16.5" x14ac:dyDescent="0.3">
      <c r="B211" s="39"/>
      <c r="D211" s="80"/>
      <c r="E211" s="80"/>
      <c r="F211" s="81"/>
      <c r="G211" s="82"/>
      <c r="H211" s="223">
        <f>+SUM(H79:H206)</f>
        <v>1211.7647058823534</v>
      </c>
      <c r="I211" s="223">
        <f>+SUM(I52:I206)</f>
        <v>15602</v>
      </c>
      <c r="J211" s="223">
        <f>+SUM(J52:J206)</f>
        <v>6380</v>
      </c>
      <c r="K211" s="223">
        <f>+SUM(K52:K206)</f>
        <v>1500</v>
      </c>
      <c r="L211" s="223">
        <v>12</v>
      </c>
      <c r="M211" s="78"/>
    </row>
    <row r="212" spans="1:14" s="4" customFormat="1" ht="16.5" x14ac:dyDescent="0.3">
      <c r="B212" s="39"/>
      <c r="D212" s="80"/>
      <c r="E212" s="80"/>
      <c r="F212" s="81"/>
      <c r="G212" s="82"/>
      <c r="H212" s="198"/>
      <c r="I212" s="198"/>
      <c r="J212" s="198"/>
      <c r="K212" s="198"/>
      <c r="L212" s="198"/>
      <c r="M212" s="78"/>
    </row>
    <row r="215" spans="1:14" ht="16.5" x14ac:dyDescent="0.3">
      <c r="A215" s="39" t="s">
        <v>125</v>
      </c>
      <c r="B215" s="4"/>
      <c r="C215" s="38"/>
      <c r="E215" s="4"/>
      <c r="F215" s="4"/>
      <c r="G215" s="210"/>
      <c r="H215" s="211"/>
      <c r="I215" s="212"/>
      <c r="J215" s="198"/>
      <c r="K215" s="198"/>
      <c r="L215" s="198"/>
      <c r="M215" s="198"/>
      <c r="N215" s="213"/>
    </row>
    <row r="216" spans="1:14" ht="16.5" x14ac:dyDescent="0.3">
      <c r="B216" s="4"/>
      <c r="C216" s="18"/>
      <c r="D216" s="18"/>
      <c r="E216" s="18"/>
      <c r="F216" s="18"/>
      <c r="G216" s="214"/>
      <c r="H216" s="215"/>
      <c r="I216" s="216"/>
      <c r="J216" s="217"/>
      <c r="K216" s="217"/>
      <c r="L216" s="217"/>
      <c r="M216" s="217"/>
      <c r="N216" s="218"/>
    </row>
    <row r="217" spans="1:14" ht="30" x14ac:dyDescent="0.25">
      <c r="B217" s="18"/>
      <c r="C217" s="19" t="s">
        <v>11</v>
      </c>
      <c r="D217" s="20" t="s">
        <v>12</v>
      </c>
      <c r="E217" s="21" t="s">
        <v>13</v>
      </c>
      <c r="F217" s="219" t="s">
        <v>14</v>
      </c>
      <c r="G217" s="22" t="s">
        <v>15</v>
      </c>
      <c r="H217" s="90" t="s">
        <v>36</v>
      </c>
      <c r="I217" s="90" t="s">
        <v>37</v>
      </c>
      <c r="J217" s="90" t="s">
        <v>38</v>
      </c>
      <c r="K217" s="90" t="s">
        <v>39</v>
      </c>
      <c r="L217" s="90" t="s">
        <v>40</v>
      </c>
    </row>
    <row r="218" spans="1:14" ht="16.5" x14ac:dyDescent="0.3">
      <c r="B218" s="67" t="s">
        <v>0</v>
      </c>
      <c r="C218" s="24" t="s">
        <v>18</v>
      </c>
      <c r="D218" s="25">
        <v>15900</v>
      </c>
      <c r="E218" s="25">
        <v>16200</v>
      </c>
      <c r="F218" s="27">
        <f>+ABS(E218-D218)</f>
        <v>300</v>
      </c>
      <c r="G218" s="26">
        <v>7.2</v>
      </c>
      <c r="H218" s="27">
        <f t="shared" ref="H218:H229" si="0">0.294117647058824*F218</f>
        <v>88.2352941176472</v>
      </c>
      <c r="I218" s="27"/>
      <c r="J218" s="27">
        <f t="shared" ref="J218:J229" si="1">+F218*2</f>
        <v>600</v>
      </c>
      <c r="K218" s="27"/>
      <c r="L218" s="26"/>
    </row>
    <row r="219" spans="1:14" ht="16.5" x14ac:dyDescent="0.3">
      <c r="B219" s="68"/>
      <c r="C219" s="28" t="s">
        <v>18</v>
      </c>
      <c r="D219" s="29">
        <v>20500</v>
      </c>
      <c r="E219" s="29">
        <v>24500</v>
      </c>
      <c r="F219" s="31">
        <f t="shared" ref="F219:F229" si="2">+ABS(E219-D219)</f>
        <v>4000</v>
      </c>
      <c r="G219" s="30">
        <v>7.2</v>
      </c>
      <c r="H219" s="31">
        <f t="shared" si="0"/>
        <v>1176.470588235296</v>
      </c>
      <c r="I219" s="31"/>
      <c r="J219" s="31">
        <f t="shared" si="1"/>
        <v>8000</v>
      </c>
      <c r="K219" s="31"/>
      <c r="L219" s="30"/>
    </row>
    <row r="220" spans="1:14" ht="16.5" x14ac:dyDescent="0.3">
      <c r="B220" s="68"/>
      <c r="C220" s="28" t="s">
        <v>18</v>
      </c>
      <c r="D220" s="29">
        <v>34000</v>
      </c>
      <c r="E220" s="29">
        <v>38100</v>
      </c>
      <c r="F220" s="31">
        <f t="shared" si="2"/>
        <v>4100</v>
      </c>
      <c r="G220" s="30">
        <v>7.2</v>
      </c>
      <c r="H220" s="31">
        <f t="shared" si="0"/>
        <v>1205.8823529411784</v>
      </c>
      <c r="I220" s="31"/>
      <c r="J220" s="31">
        <f t="shared" si="1"/>
        <v>8200</v>
      </c>
      <c r="K220" s="31"/>
      <c r="L220" s="30"/>
    </row>
    <row r="221" spans="1:14" ht="16.5" x14ac:dyDescent="0.3">
      <c r="B221" s="68"/>
      <c r="C221" s="28" t="s">
        <v>18</v>
      </c>
      <c r="D221" s="29">
        <v>39000</v>
      </c>
      <c r="E221" s="29">
        <v>41000</v>
      </c>
      <c r="F221" s="31">
        <f t="shared" si="2"/>
        <v>2000</v>
      </c>
      <c r="G221" s="30">
        <v>7.2</v>
      </c>
      <c r="H221" s="31">
        <f t="shared" si="0"/>
        <v>588.23529411764798</v>
      </c>
      <c r="I221" s="31"/>
      <c r="J221" s="31">
        <f t="shared" si="1"/>
        <v>4000</v>
      </c>
      <c r="K221" s="31"/>
      <c r="L221" s="30"/>
    </row>
    <row r="222" spans="1:14" ht="16.5" x14ac:dyDescent="0.3">
      <c r="B222" s="68"/>
      <c r="C222" s="28" t="s">
        <v>18</v>
      </c>
      <c r="D222" s="29">
        <v>42700</v>
      </c>
      <c r="E222" s="29">
        <v>46000</v>
      </c>
      <c r="F222" s="31">
        <f t="shared" si="2"/>
        <v>3300</v>
      </c>
      <c r="G222" s="30">
        <v>7.2</v>
      </c>
      <c r="H222" s="31">
        <f t="shared" si="0"/>
        <v>970.58823529411916</v>
      </c>
      <c r="I222" s="31"/>
      <c r="J222" s="31">
        <f t="shared" si="1"/>
        <v>6600</v>
      </c>
      <c r="K222" s="31"/>
      <c r="L222" s="30"/>
    </row>
    <row r="223" spans="1:14" ht="16.5" x14ac:dyDescent="0.3">
      <c r="B223" s="68"/>
      <c r="C223" s="28" t="s">
        <v>18</v>
      </c>
      <c r="D223" s="29">
        <v>52700</v>
      </c>
      <c r="E223" s="29">
        <v>54500</v>
      </c>
      <c r="F223" s="31">
        <f t="shared" si="2"/>
        <v>1800</v>
      </c>
      <c r="G223" s="30">
        <v>7.2</v>
      </c>
      <c r="H223" s="31">
        <f t="shared" si="0"/>
        <v>529.41176470588312</v>
      </c>
      <c r="I223" s="31"/>
      <c r="J223" s="31">
        <f t="shared" si="1"/>
        <v>3600</v>
      </c>
      <c r="K223" s="31"/>
      <c r="L223" s="30"/>
    </row>
    <row r="224" spans="1:14" ht="16.5" x14ac:dyDescent="0.3">
      <c r="B224" s="68"/>
      <c r="C224" s="28" t="s">
        <v>18</v>
      </c>
      <c r="D224" s="29">
        <v>56340</v>
      </c>
      <c r="E224" s="29">
        <v>57600</v>
      </c>
      <c r="F224" s="31">
        <f t="shared" si="2"/>
        <v>1260</v>
      </c>
      <c r="G224" s="30">
        <v>7.2</v>
      </c>
      <c r="H224" s="31">
        <f t="shared" si="0"/>
        <v>370.58823529411819</v>
      </c>
      <c r="I224" s="31"/>
      <c r="J224" s="31">
        <f t="shared" si="1"/>
        <v>2520</v>
      </c>
      <c r="K224" s="31"/>
      <c r="L224" s="30"/>
    </row>
    <row r="225" spans="1:13" ht="16.5" x14ac:dyDescent="0.3">
      <c r="B225" s="68"/>
      <c r="C225" s="32" t="s">
        <v>18</v>
      </c>
      <c r="D225" s="33">
        <v>58000</v>
      </c>
      <c r="E225" s="33">
        <v>63900</v>
      </c>
      <c r="F225" s="35">
        <f t="shared" si="2"/>
        <v>5900</v>
      </c>
      <c r="G225" s="34">
        <v>7.2</v>
      </c>
      <c r="H225" s="35">
        <f t="shared" si="0"/>
        <v>1735.2941176470615</v>
      </c>
      <c r="I225" s="35"/>
      <c r="J225" s="35">
        <f t="shared" si="1"/>
        <v>11800</v>
      </c>
      <c r="K225" s="35"/>
      <c r="L225" s="34">
        <f>4.4*6+8.45*2</f>
        <v>43.3</v>
      </c>
    </row>
    <row r="226" spans="1:13" ht="16.5" x14ac:dyDescent="0.3">
      <c r="B226" s="68"/>
      <c r="C226" s="28" t="s">
        <v>20</v>
      </c>
      <c r="D226" s="29">
        <v>65900</v>
      </c>
      <c r="E226" s="29">
        <v>64400</v>
      </c>
      <c r="F226" s="31">
        <f t="shared" si="2"/>
        <v>1500</v>
      </c>
      <c r="G226" s="30">
        <v>7.2</v>
      </c>
      <c r="H226" s="31">
        <f t="shared" si="0"/>
        <v>441.17647058823599</v>
      </c>
      <c r="I226" s="31"/>
      <c r="J226" s="31">
        <f t="shared" si="1"/>
        <v>3000</v>
      </c>
      <c r="K226" s="31"/>
      <c r="L226" s="30"/>
    </row>
    <row r="227" spans="1:13" ht="16.5" x14ac:dyDescent="0.3">
      <c r="B227" s="68"/>
      <c r="C227" s="28" t="s">
        <v>20</v>
      </c>
      <c r="D227" s="29">
        <v>41500</v>
      </c>
      <c r="E227" s="29">
        <v>38200</v>
      </c>
      <c r="F227" s="31">
        <f t="shared" si="2"/>
        <v>3300</v>
      </c>
      <c r="G227" s="30">
        <v>7.2</v>
      </c>
      <c r="H227" s="31">
        <f t="shared" si="0"/>
        <v>970.58823529411916</v>
      </c>
      <c r="I227" s="31"/>
      <c r="J227" s="31">
        <f t="shared" si="1"/>
        <v>6600</v>
      </c>
      <c r="K227" s="31"/>
      <c r="L227" s="30">
        <v>43.3</v>
      </c>
    </row>
    <row r="228" spans="1:13" ht="16.5" x14ac:dyDescent="0.3">
      <c r="B228" s="68"/>
      <c r="C228" s="28" t="s">
        <v>20</v>
      </c>
      <c r="D228" s="29">
        <v>37500</v>
      </c>
      <c r="E228" s="29">
        <v>34500</v>
      </c>
      <c r="F228" s="31">
        <f t="shared" si="2"/>
        <v>3000</v>
      </c>
      <c r="G228" s="30">
        <v>7.2</v>
      </c>
      <c r="H228" s="31">
        <f t="shared" si="0"/>
        <v>882.35294117647197</v>
      </c>
      <c r="I228" s="31"/>
      <c r="J228" s="31">
        <f t="shared" si="1"/>
        <v>6000</v>
      </c>
      <c r="K228" s="31"/>
      <c r="L228" s="30"/>
    </row>
    <row r="229" spans="1:13" ht="16.5" x14ac:dyDescent="0.3">
      <c r="B229" s="69"/>
      <c r="C229" s="32" t="s">
        <v>20</v>
      </c>
      <c r="D229" s="33">
        <v>18000</v>
      </c>
      <c r="E229" s="33">
        <v>15700</v>
      </c>
      <c r="F229" s="35">
        <f t="shared" si="2"/>
        <v>2300</v>
      </c>
      <c r="G229" s="34">
        <v>7.2</v>
      </c>
      <c r="H229" s="35">
        <f t="shared" si="0"/>
        <v>676.47058823529517</v>
      </c>
      <c r="I229" s="35"/>
      <c r="J229" s="35">
        <f t="shared" si="1"/>
        <v>4600</v>
      </c>
      <c r="K229" s="35"/>
      <c r="L229" s="34">
        <v>43.3</v>
      </c>
    </row>
    <row r="230" spans="1:13" ht="16.5" x14ac:dyDescent="0.25">
      <c r="B230" s="18"/>
      <c r="C230" s="18"/>
      <c r="D230" s="36"/>
      <c r="E230" s="36"/>
      <c r="F230" s="217"/>
      <c r="G230" s="18"/>
      <c r="H230" s="37"/>
      <c r="I230" s="217"/>
      <c r="J230" s="217"/>
      <c r="K230" s="217"/>
      <c r="L230" s="217"/>
      <c r="M230" s="18"/>
    </row>
    <row r="231" spans="1:13" ht="16.5" x14ac:dyDescent="0.25">
      <c r="B231" s="18"/>
      <c r="C231" s="18"/>
      <c r="D231" s="36"/>
      <c r="E231" s="36"/>
      <c r="F231" s="217"/>
      <c r="G231" s="18"/>
      <c r="H231" s="37"/>
      <c r="I231" s="217"/>
      <c r="J231" s="217"/>
      <c r="K231" s="217"/>
      <c r="L231" s="217"/>
      <c r="M231" s="18"/>
    </row>
    <row r="232" spans="1:13" ht="16.5" x14ac:dyDescent="0.25">
      <c r="A232" s="39" t="s">
        <v>126</v>
      </c>
      <c r="B232" s="38"/>
      <c r="D232" s="36"/>
      <c r="E232" s="36"/>
      <c r="F232" s="217"/>
      <c r="G232" s="18"/>
      <c r="H232" s="37"/>
      <c r="I232" s="217"/>
      <c r="J232" s="217"/>
      <c r="K232" s="217"/>
      <c r="L232" s="217"/>
      <c r="M232" s="18"/>
    </row>
    <row r="233" spans="1:13" ht="15.75" x14ac:dyDescent="0.25">
      <c r="B233" s="18"/>
      <c r="C233" s="18"/>
      <c r="D233" s="36"/>
      <c r="E233" s="36"/>
      <c r="F233" s="217"/>
      <c r="G233" s="18"/>
      <c r="H233" s="40"/>
      <c r="I233" s="217"/>
      <c r="J233" s="217"/>
      <c r="K233" s="217"/>
      <c r="L233" s="217"/>
      <c r="M233" s="18"/>
    </row>
    <row r="234" spans="1:13" ht="30" x14ac:dyDescent="0.25">
      <c r="B234" s="18"/>
      <c r="C234" s="41" t="s">
        <v>11</v>
      </c>
      <c r="D234" s="42" t="s">
        <v>12</v>
      </c>
      <c r="E234" s="43" t="s">
        <v>13</v>
      </c>
      <c r="F234" s="219" t="s">
        <v>14</v>
      </c>
      <c r="G234" s="22" t="s">
        <v>15</v>
      </c>
      <c r="H234" s="90" t="s">
        <v>36</v>
      </c>
      <c r="I234" s="90" t="s">
        <v>37</v>
      </c>
      <c r="J234" s="90" t="s">
        <v>38</v>
      </c>
      <c r="K234" s="90" t="s">
        <v>39</v>
      </c>
      <c r="L234" s="90" t="s">
        <v>40</v>
      </c>
    </row>
    <row r="235" spans="1:13" ht="16.5" x14ac:dyDescent="0.3">
      <c r="B235" s="46" t="s">
        <v>22</v>
      </c>
      <c r="C235" s="47" t="s">
        <v>18</v>
      </c>
      <c r="D235" s="48">
        <v>0</v>
      </c>
      <c r="E235" s="48">
        <v>250</v>
      </c>
      <c r="F235" s="220">
        <f>+E235-D235</f>
        <v>250</v>
      </c>
      <c r="G235" s="47">
        <v>7.2</v>
      </c>
      <c r="H235" s="27">
        <f>0.294117647058824*F235</f>
        <v>73.529411764705998</v>
      </c>
      <c r="I235" s="27"/>
      <c r="J235" s="27">
        <f>2*F235</f>
        <v>500</v>
      </c>
      <c r="K235" s="27"/>
      <c r="L235" s="26"/>
    </row>
    <row r="236" spans="1:13" ht="16.5" x14ac:dyDescent="0.3">
      <c r="B236" s="67" t="s">
        <v>23</v>
      </c>
      <c r="C236" s="47" t="s">
        <v>18</v>
      </c>
      <c r="D236" s="48">
        <v>1550</v>
      </c>
      <c r="E236" s="48">
        <v>2900</v>
      </c>
      <c r="F236" s="220">
        <f>+E236-D236</f>
        <v>1350</v>
      </c>
      <c r="G236" s="47">
        <v>7.2</v>
      </c>
      <c r="H236" s="221">
        <f>0.294117647058824*F236</f>
        <v>397.05882352941239</v>
      </c>
      <c r="I236" s="221"/>
      <c r="J236" s="221">
        <f>2*F236</f>
        <v>2700</v>
      </c>
      <c r="K236" s="221"/>
      <c r="L236" s="49">
        <v>43.3</v>
      </c>
    </row>
    <row r="237" spans="1:13" ht="16.5" x14ac:dyDescent="0.3">
      <c r="B237" s="69"/>
      <c r="C237" s="50" t="s">
        <v>20</v>
      </c>
      <c r="D237" s="51">
        <v>3200</v>
      </c>
      <c r="E237" s="51">
        <v>2000</v>
      </c>
      <c r="F237" s="222">
        <f>+ABS(E237-D237)</f>
        <v>1200</v>
      </c>
      <c r="G237" s="50">
        <v>7.2</v>
      </c>
      <c r="H237" s="35">
        <f>0.294117647058824*F237</f>
        <v>352.9411764705888</v>
      </c>
      <c r="I237" s="35"/>
      <c r="J237" s="35">
        <f>2*F237</f>
        <v>2400</v>
      </c>
      <c r="K237" s="35"/>
      <c r="L237" s="34"/>
    </row>
    <row r="238" spans="1:13" ht="16.5" x14ac:dyDescent="0.3">
      <c r="B238" s="18"/>
      <c r="C238" s="4"/>
      <c r="D238" s="52"/>
      <c r="E238" s="52"/>
      <c r="F238" s="198"/>
      <c r="G238" s="4"/>
      <c r="H238" s="54"/>
      <c r="I238" s="54"/>
      <c r="J238" s="54"/>
      <c r="K238" s="54"/>
      <c r="L238" s="54"/>
      <c r="M238" s="53"/>
    </row>
    <row r="239" spans="1:13" ht="16.5" x14ac:dyDescent="0.3">
      <c r="B239" s="18"/>
      <c r="C239" s="4"/>
      <c r="D239" s="52"/>
      <c r="E239" s="52"/>
      <c r="F239" s="198"/>
      <c r="G239" s="4"/>
      <c r="H239" s="55"/>
      <c r="I239" s="54"/>
      <c r="J239" s="54"/>
      <c r="K239" s="54"/>
      <c r="L239" s="54"/>
      <c r="M239" s="53"/>
    </row>
    <row r="240" spans="1:13" ht="16.5" x14ac:dyDescent="0.3">
      <c r="A240" s="39" t="s">
        <v>127</v>
      </c>
      <c r="B240" s="38"/>
      <c r="D240" s="52"/>
      <c r="E240" s="52"/>
      <c r="F240" s="198"/>
      <c r="G240" s="4"/>
      <c r="H240" s="55"/>
      <c r="I240" s="54"/>
      <c r="J240" s="54"/>
      <c r="K240" s="54"/>
      <c r="L240" s="54"/>
      <c r="M240" s="53"/>
    </row>
    <row r="241" spans="1:13" ht="16.5" x14ac:dyDescent="0.3">
      <c r="B241" s="18"/>
      <c r="C241" s="4"/>
      <c r="D241" s="52"/>
      <c r="E241" s="52"/>
      <c r="F241" s="198"/>
      <c r="G241" s="4"/>
      <c r="H241" s="55"/>
      <c r="I241" s="54"/>
      <c r="J241" s="54"/>
      <c r="K241" s="54"/>
      <c r="L241" s="54"/>
      <c r="M241" s="53"/>
    </row>
    <row r="242" spans="1:13" ht="30" x14ac:dyDescent="0.25">
      <c r="B242" s="18"/>
      <c r="C242" s="41" t="s">
        <v>11</v>
      </c>
      <c r="D242" s="42" t="s">
        <v>12</v>
      </c>
      <c r="E242" s="43" t="s">
        <v>13</v>
      </c>
      <c r="F242" s="219" t="s">
        <v>14</v>
      </c>
      <c r="G242" s="22" t="s">
        <v>15</v>
      </c>
      <c r="H242" s="90" t="s">
        <v>36</v>
      </c>
      <c r="I242" s="90" t="s">
        <v>37</v>
      </c>
      <c r="J242" s="90" t="s">
        <v>38</v>
      </c>
      <c r="K242" s="90" t="s">
        <v>39</v>
      </c>
      <c r="L242" s="90" t="s">
        <v>40</v>
      </c>
    </row>
    <row r="243" spans="1:13" ht="16.5" x14ac:dyDescent="0.3">
      <c r="B243" s="57" t="s">
        <v>23</v>
      </c>
      <c r="C243" s="58" t="s">
        <v>18</v>
      </c>
      <c r="D243" s="59">
        <v>18500</v>
      </c>
      <c r="E243" s="59">
        <v>19300</v>
      </c>
      <c r="F243" s="223">
        <f>+E243-D243</f>
        <v>800</v>
      </c>
      <c r="G243" s="58">
        <v>7.2</v>
      </c>
      <c r="H243" s="223">
        <f>5/17*F243</f>
        <v>235.29411764705884</v>
      </c>
      <c r="I243" s="223"/>
      <c r="J243" s="223"/>
      <c r="K243" s="223"/>
      <c r="L243" s="58"/>
    </row>
    <row r="244" spans="1:13" ht="16.5" x14ac:dyDescent="0.3">
      <c r="B244" s="18"/>
      <c r="C244" s="4"/>
      <c r="D244" s="4"/>
      <c r="E244" s="4"/>
      <c r="F244" s="198"/>
      <c r="G244" s="4"/>
      <c r="H244" s="55"/>
      <c r="I244" s="54"/>
      <c r="J244" s="54"/>
      <c r="K244" s="54"/>
      <c r="L244" s="54"/>
      <c r="M244" s="53"/>
    </row>
    <row r="245" spans="1:13" ht="15.75" x14ac:dyDescent="0.25">
      <c r="B245" s="18"/>
      <c r="C245" s="18"/>
      <c r="D245" s="18"/>
      <c r="E245" s="18"/>
      <c r="F245" s="217"/>
      <c r="G245" s="18"/>
      <c r="H245" s="62"/>
      <c r="I245" s="217"/>
      <c r="J245" s="217"/>
      <c r="K245" s="217"/>
      <c r="L245" s="217"/>
      <c r="M245" s="18"/>
    </row>
    <row r="246" spans="1:13" ht="16.5" x14ac:dyDescent="0.3">
      <c r="B246" s="18"/>
      <c r="C246" s="18"/>
      <c r="D246" s="18"/>
      <c r="E246" s="18"/>
      <c r="F246" s="217"/>
      <c r="G246" s="18"/>
      <c r="H246" s="63"/>
      <c r="I246" s="217"/>
      <c r="J246" s="217"/>
      <c r="K246" s="217"/>
      <c r="L246" s="217"/>
      <c r="M246" s="18"/>
    </row>
    <row r="247" spans="1:13" ht="30" x14ac:dyDescent="0.25">
      <c r="B247" s="18"/>
      <c r="C247" s="18"/>
      <c r="D247" s="18"/>
      <c r="E247" s="18"/>
      <c r="F247" s="217"/>
      <c r="G247" s="18"/>
      <c r="H247" s="90" t="s">
        <v>36</v>
      </c>
      <c r="I247" s="90" t="s">
        <v>37</v>
      </c>
      <c r="J247" s="90" t="s">
        <v>38</v>
      </c>
      <c r="K247" s="90" t="s">
        <v>39</v>
      </c>
      <c r="L247" s="90" t="s">
        <v>40</v>
      </c>
    </row>
    <row r="248" spans="1:13" ht="16.5" x14ac:dyDescent="0.3">
      <c r="B248" s="18"/>
      <c r="C248" s="18"/>
      <c r="D248" s="18"/>
      <c r="E248" s="18"/>
      <c r="F248" s="217"/>
      <c r="G248" s="18"/>
      <c r="H248" s="223">
        <f>+SUM(H218:H243)</f>
        <v>10694.11764705884</v>
      </c>
      <c r="I248" s="224">
        <f t="shared" ref="I248:L248" si="3">+SUM(I218:I243)</f>
        <v>0</v>
      </c>
      <c r="J248" s="224">
        <f t="shared" si="3"/>
        <v>71120</v>
      </c>
      <c r="K248" s="224">
        <f t="shared" si="3"/>
        <v>0</v>
      </c>
      <c r="L248" s="225">
        <f t="shared" si="3"/>
        <v>173.2</v>
      </c>
    </row>
    <row r="250" spans="1:13" ht="17.25" thickBot="1" x14ac:dyDescent="0.35">
      <c r="B250" s="18"/>
      <c r="C250" s="18"/>
      <c r="D250" s="18"/>
      <c r="E250" s="18"/>
      <c r="F250" s="217"/>
      <c r="G250" s="18"/>
      <c r="H250" s="63"/>
      <c r="I250" s="217"/>
      <c r="J250" s="217"/>
      <c r="K250" s="217"/>
      <c r="L250" s="217"/>
      <c r="M250" s="18"/>
    </row>
    <row r="251" spans="1:13" ht="30" x14ac:dyDescent="0.25">
      <c r="B251" s="18"/>
      <c r="C251" s="18"/>
      <c r="D251" s="18"/>
      <c r="E251" s="18"/>
      <c r="F251" s="217"/>
      <c r="G251" s="18"/>
      <c r="H251" s="191" t="s">
        <v>36</v>
      </c>
      <c r="I251" s="192" t="s">
        <v>37</v>
      </c>
      <c r="J251" s="192" t="s">
        <v>38</v>
      </c>
      <c r="K251" s="192" t="s">
        <v>39</v>
      </c>
      <c r="L251" s="194" t="s">
        <v>40</v>
      </c>
    </row>
    <row r="252" spans="1:13" ht="17.25" thickBot="1" x14ac:dyDescent="0.35">
      <c r="B252" s="18"/>
      <c r="C252" s="18"/>
      <c r="D252" s="18"/>
      <c r="E252" s="18"/>
      <c r="F252" s="217"/>
      <c r="G252" s="18"/>
      <c r="H252" s="227">
        <f>+H248+H211</f>
        <v>11905.882352941193</v>
      </c>
      <c r="I252" s="227">
        <f>+I248+I211</f>
        <v>15602</v>
      </c>
      <c r="J252" s="227">
        <f>+J248+J211</f>
        <v>77500</v>
      </c>
      <c r="K252" s="227">
        <f>+K248+K211</f>
        <v>1500</v>
      </c>
      <c r="L252" s="228">
        <f>+L248+L211</f>
        <v>185.2</v>
      </c>
    </row>
    <row r="254" spans="1:13" s="4" customFormat="1" ht="26.25" x14ac:dyDescent="0.4">
      <c r="A254" s="85" t="s">
        <v>105</v>
      </c>
      <c r="B254" s="39"/>
      <c r="D254" s="80"/>
      <c r="E254" s="80"/>
      <c r="F254" s="81"/>
      <c r="G254" s="82"/>
      <c r="H254" s="81"/>
      <c r="I254" s="81"/>
      <c r="J254" s="83"/>
      <c r="K254" s="81"/>
      <c r="L254" s="84"/>
      <c r="M254" s="78"/>
    </row>
    <row r="255" spans="1:13" s="4" customFormat="1" ht="16.5" x14ac:dyDescent="0.3">
      <c r="B255" s="39"/>
      <c r="D255" s="80"/>
      <c r="E255" s="80"/>
      <c r="F255" s="81"/>
      <c r="G255" s="82"/>
      <c r="H255" s="81"/>
      <c r="I255" s="81"/>
      <c r="J255" s="83"/>
      <c r="K255" s="81"/>
      <c r="L255" s="84"/>
      <c r="M255" s="78"/>
    </row>
    <row r="256" spans="1:13" s="4" customFormat="1" ht="16.5" x14ac:dyDescent="0.3">
      <c r="B256" s="39"/>
      <c r="C256" s="39" t="s">
        <v>106</v>
      </c>
      <c r="D256" s="80"/>
      <c r="E256" s="80"/>
      <c r="F256" s="81"/>
      <c r="G256" s="82"/>
      <c r="H256" s="81"/>
      <c r="I256" s="81"/>
      <c r="J256" s="83"/>
      <c r="K256" s="81"/>
      <c r="L256" s="84"/>
      <c r="M256" s="78"/>
    </row>
    <row r="257" spans="2:13" s="4" customFormat="1" ht="16.5" x14ac:dyDescent="0.3">
      <c r="B257" s="39"/>
      <c r="C257" s="39"/>
      <c r="D257" s="80"/>
      <c r="E257" s="80"/>
      <c r="F257" s="81"/>
      <c r="G257" s="82"/>
      <c r="H257" s="81"/>
      <c r="I257" s="81"/>
      <c r="J257" s="83"/>
      <c r="K257" s="81"/>
      <c r="L257" s="84"/>
      <c r="M257" s="78"/>
    </row>
    <row r="258" spans="2:13" s="4" customFormat="1" ht="16.5" x14ac:dyDescent="0.3">
      <c r="B258" s="39"/>
      <c r="C258" s="153" t="s">
        <v>11</v>
      </c>
      <c r="D258" s="154" t="s">
        <v>12</v>
      </c>
      <c r="E258" s="155" t="s">
        <v>13</v>
      </c>
      <c r="F258" s="135" t="s">
        <v>14</v>
      </c>
      <c r="G258" s="136" t="s">
        <v>15</v>
      </c>
      <c r="H258" s="90" t="s">
        <v>36</v>
      </c>
      <c r="I258" s="90" t="s">
        <v>107</v>
      </c>
      <c r="J258" s="92" t="s">
        <v>38</v>
      </c>
      <c r="K258" s="93" t="s">
        <v>39</v>
      </c>
      <c r="L258" s="94" t="s">
        <v>40</v>
      </c>
      <c r="M258" s="78"/>
    </row>
    <row r="259" spans="2:13" s="4" customFormat="1" ht="16.5" x14ac:dyDescent="0.3">
      <c r="B259" s="243" t="s">
        <v>0</v>
      </c>
      <c r="C259" s="24" t="s">
        <v>18</v>
      </c>
      <c r="D259" s="95">
        <v>72300</v>
      </c>
      <c r="E259" s="113">
        <v>74800</v>
      </c>
      <c r="F259" s="97">
        <v>2500</v>
      </c>
      <c r="G259" s="158">
        <v>4</v>
      </c>
      <c r="H259" s="99">
        <v>735.2941176470589</v>
      </c>
      <c r="I259" s="99"/>
      <c r="J259" s="99"/>
      <c r="K259" s="97"/>
      <c r="L259" s="100"/>
      <c r="M259" s="78"/>
    </row>
    <row r="260" spans="2:13" s="4" customFormat="1" ht="16.5" x14ac:dyDescent="0.3">
      <c r="B260" s="244"/>
      <c r="C260" s="28" t="s">
        <v>20</v>
      </c>
      <c r="D260" s="101">
        <v>74500</v>
      </c>
      <c r="E260" s="80">
        <v>71550</v>
      </c>
      <c r="F260" s="103">
        <v>2950</v>
      </c>
      <c r="G260" s="82">
        <v>4</v>
      </c>
      <c r="H260" s="105">
        <v>867.64705882352939</v>
      </c>
      <c r="I260" s="105"/>
      <c r="J260" s="105"/>
      <c r="K260" s="103"/>
      <c r="L260" s="106"/>
      <c r="M260" s="78"/>
    </row>
    <row r="261" spans="2:13" s="4" customFormat="1" ht="16.5" x14ac:dyDescent="0.3">
      <c r="B261" s="245"/>
      <c r="C261" s="32" t="s">
        <v>20</v>
      </c>
      <c r="D261" s="107">
        <v>69500</v>
      </c>
      <c r="E261" s="73">
        <v>68650</v>
      </c>
      <c r="F261" s="109">
        <v>850</v>
      </c>
      <c r="G261" s="75">
        <v>4</v>
      </c>
      <c r="H261" s="111">
        <v>250</v>
      </c>
      <c r="I261" s="111"/>
      <c r="J261" s="111"/>
      <c r="K261" s="109"/>
      <c r="L261" s="112"/>
      <c r="M261" s="78"/>
    </row>
    <row r="262" spans="2:13" s="4" customFormat="1" ht="16.5" x14ac:dyDescent="0.3">
      <c r="B262" s="39"/>
      <c r="D262" s="80"/>
      <c r="E262" s="80"/>
      <c r="F262" s="81"/>
      <c r="G262" s="82"/>
      <c r="H262" s="81"/>
      <c r="I262" s="81"/>
      <c r="J262" s="83"/>
      <c r="K262" s="81"/>
      <c r="L262" s="84"/>
      <c r="M262" s="78"/>
    </row>
    <row r="263" spans="2:13" s="4" customFormat="1" ht="16.5" x14ac:dyDescent="0.3">
      <c r="B263" s="39"/>
      <c r="D263" s="80"/>
      <c r="E263" s="80"/>
      <c r="F263" s="81"/>
      <c r="G263" s="82"/>
      <c r="H263" s="81"/>
      <c r="I263" s="81"/>
      <c r="J263" s="83"/>
      <c r="K263" s="81"/>
      <c r="L263" s="84"/>
      <c r="M263" s="78"/>
    </row>
    <row r="264" spans="2:13" s="4" customFormat="1" ht="16.5" x14ac:dyDescent="0.3">
      <c r="B264" s="160"/>
      <c r="C264" s="39" t="s">
        <v>108</v>
      </c>
      <c r="D264" s="80"/>
      <c r="E264" s="80"/>
      <c r="F264" s="81"/>
      <c r="G264" s="82"/>
      <c r="H264" s="81"/>
      <c r="I264" s="81"/>
      <c r="J264" s="83"/>
      <c r="K264" s="81"/>
      <c r="L264" s="84"/>
      <c r="M264" s="78"/>
    </row>
    <row r="265" spans="2:13" s="4" customFormat="1" ht="16.5" x14ac:dyDescent="0.3">
      <c r="B265" s="39"/>
      <c r="C265" s="39"/>
      <c r="D265" s="80"/>
      <c r="E265" s="80"/>
      <c r="F265" s="81"/>
      <c r="G265" s="82"/>
      <c r="H265" s="81"/>
      <c r="I265" s="81"/>
      <c r="J265" s="83"/>
      <c r="K265" s="81"/>
      <c r="L265" s="84"/>
      <c r="M265" s="78"/>
    </row>
    <row r="266" spans="2:13" s="4" customFormat="1" ht="16.5" x14ac:dyDescent="0.3">
      <c r="B266" s="39"/>
      <c r="C266" s="153" t="s">
        <v>11</v>
      </c>
      <c r="D266" s="154" t="s">
        <v>12</v>
      </c>
      <c r="E266" s="155" t="s">
        <v>13</v>
      </c>
      <c r="F266" s="135" t="s">
        <v>14</v>
      </c>
      <c r="G266" s="136" t="s">
        <v>15</v>
      </c>
      <c r="H266" s="90" t="s">
        <v>36</v>
      </c>
      <c r="I266" s="90" t="s">
        <v>107</v>
      </c>
      <c r="J266" s="92" t="s">
        <v>38</v>
      </c>
      <c r="K266" s="93" t="s">
        <v>39</v>
      </c>
      <c r="L266" s="94" t="s">
        <v>40</v>
      </c>
      <c r="M266" s="78"/>
    </row>
    <row r="267" spans="2:13" s="4" customFormat="1" ht="16.5" x14ac:dyDescent="0.3">
      <c r="B267" s="243" t="s">
        <v>0</v>
      </c>
      <c r="C267" s="24" t="s">
        <v>18</v>
      </c>
      <c r="D267" s="95">
        <v>9900</v>
      </c>
      <c r="E267" s="113">
        <v>16000</v>
      </c>
      <c r="F267" s="97">
        <v>6100</v>
      </c>
      <c r="G267" s="158">
        <v>4</v>
      </c>
      <c r="H267" s="99">
        <v>2088.23529411765</v>
      </c>
      <c r="I267" s="99">
        <v>6100</v>
      </c>
      <c r="J267" s="99">
        <v>12200</v>
      </c>
      <c r="K267" s="97">
        <v>100</v>
      </c>
      <c r="L267" s="100">
        <v>360</v>
      </c>
      <c r="M267" s="78"/>
    </row>
    <row r="268" spans="2:13" s="4" customFormat="1" ht="16.5" x14ac:dyDescent="0.3">
      <c r="B268" s="245"/>
      <c r="C268" s="32" t="s">
        <v>20</v>
      </c>
      <c r="D268" s="107">
        <v>15000</v>
      </c>
      <c r="E268" s="73">
        <v>9900</v>
      </c>
      <c r="F268" s="109">
        <v>5100</v>
      </c>
      <c r="G268" s="75">
        <v>4</v>
      </c>
      <c r="H268" s="111">
        <v>1500</v>
      </c>
      <c r="I268" s="111">
        <v>5100</v>
      </c>
      <c r="J268" s="111">
        <v>10200</v>
      </c>
      <c r="K268" s="109">
        <v>100</v>
      </c>
      <c r="L268" s="112"/>
      <c r="M268" s="78"/>
    </row>
    <row r="269" spans="2:13" s="4" customFormat="1" ht="16.5" x14ac:dyDescent="0.3">
      <c r="B269" s="39"/>
      <c r="D269" s="80"/>
      <c r="E269" s="80"/>
      <c r="F269" s="81"/>
      <c r="G269" s="82"/>
      <c r="H269" s="81"/>
      <c r="I269" s="81"/>
      <c r="J269" s="83"/>
      <c r="K269" s="81"/>
      <c r="L269" s="84"/>
      <c r="M269" s="78"/>
    </row>
    <row r="270" spans="2:13" s="4" customFormat="1" ht="17.25" thickBot="1" x14ac:dyDescent="0.35">
      <c r="B270" s="39"/>
      <c r="D270" s="80"/>
      <c r="E270" s="80"/>
      <c r="F270" s="81"/>
      <c r="G270" s="82"/>
      <c r="H270" s="81"/>
      <c r="I270" s="81"/>
      <c r="J270" s="83"/>
      <c r="K270" s="81"/>
      <c r="L270" s="84"/>
      <c r="M270" s="78"/>
    </row>
    <row r="271" spans="2:13" s="4" customFormat="1" ht="16.5" x14ac:dyDescent="0.3">
      <c r="B271" s="39"/>
      <c r="D271" s="80"/>
      <c r="E271" s="80"/>
      <c r="F271" s="81"/>
      <c r="G271" s="82"/>
      <c r="H271" s="191" t="s">
        <v>36</v>
      </c>
      <c r="I271" s="192" t="s">
        <v>107</v>
      </c>
      <c r="J271" s="192" t="s">
        <v>38</v>
      </c>
      <c r="K271" s="193" t="s">
        <v>39</v>
      </c>
      <c r="L271" s="194" t="s">
        <v>40</v>
      </c>
      <c r="M271" s="78"/>
    </row>
    <row r="272" spans="2:13" s="4" customFormat="1" ht="17.25" thickBot="1" x14ac:dyDescent="0.35">
      <c r="B272" s="39"/>
      <c r="D272" s="80"/>
      <c r="E272" s="80"/>
      <c r="F272" s="81"/>
      <c r="G272" s="82"/>
      <c r="H272" s="195">
        <f>+SUM(H259:H268)</f>
        <v>5441.1764705882379</v>
      </c>
      <c r="I272" s="196">
        <f>+SUM(I259:I268)</f>
        <v>11200</v>
      </c>
      <c r="J272" s="196">
        <f>+SUM(J259:J268)</f>
        <v>22400</v>
      </c>
      <c r="K272" s="196">
        <f>+SUM(K259:K268)</f>
        <v>200</v>
      </c>
      <c r="L272" s="197">
        <f>+SUM(L259:L268)</f>
        <v>360</v>
      </c>
      <c r="M272" s="78"/>
    </row>
    <row r="273" spans="2:9" ht="15.75" x14ac:dyDescent="0.25">
      <c r="B273" s="18"/>
      <c r="C273" s="18"/>
      <c r="D273" s="18"/>
      <c r="E273" s="18"/>
      <c r="F273" s="18"/>
      <c r="G273" s="18"/>
      <c r="H273" s="62"/>
      <c r="I273" s="18"/>
    </row>
    <row r="274" spans="2:9" ht="16.5" x14ac:dyDescent="0.3">
      <c r="B274" s="18"/>
      <c r="C274" s="18"/>
      <c r="D274" s="18"/>
      <c r="E274" s="18"/>
      <c r="F274" s="18"/>
      <c r="G274" s="18"/>
      <c r="H274" s="63"/>
      <c r="I274" s="18"/>
    </row>
  </sheetData>
  <mergeCells count="22">
    <mergeCell ref="B259:B261"/>
    <mergeCell ref="B267:B268"/>
    <mergeCell ref="I196:J196"/>
    <mergeCell ref="B200:B207"/>
    <mergeCell ref="C203:G203"/>
    <mergeCell ref="I203:J203"/>
    <mergeCell ref="C207:G207"/>
    <mergeCell ref="I207:J207"/>
    <mergeCell ref="C196:G196"/>
    <mergeCell ref="B93:B117"/>
    <mergeCell ref="B123:B124"/>
    <mergeCell ref="B136:B173"/>
    <mergeCell ref="B178:B185"/>
    <mergeCell ref="B192:B196"/>
    <mergeCell ref="B8:B18"/>
    <mergeCell ref="B26:B27"/>
    <mergeCell ref="B82:B83"/>
    <mergeCell ref="B52:B72"/>
    <mergeCell ref="C78:E78"/>
    <mergeCell ref="B79:B80"/>
    <mergeCell ref="C79:E79"/>
    <mergeCell ref="C80:E80"/>
  </mergeCells>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2B47B-0980-4F9C-A290-17F63D3A6AF1}">
  <dimension ref="B2:H48"/>
  <sheetViews>
    <sheetView showGridLines="0" tabSelected="1" zoomScale="70" zoomScaleNormal="70" workbookViewId="0">
      <selection activeCell="J20" sqref="J20"/>
    </sheetView>
  </sheetViews>
  <sheetFormatPr baseColWidth="10" defaultRowHeight="15" x14ac:dyDescent="0.25"/>
  <cols>
    <col min="1" max="1" width="6" customWidth="1"/>
    <col min="4" max="4" width="99.28515625" customWidth="1"/>
    <col min="5" max="5" width="19.85546875" customWidth="1"/>
    <col min="6" max="6" width="20" customWidth="1"/>
    <col min="7" max="7" width="18.85546875" customWidth="1"/>
    <col min="8" max="8" width="6.42578125" customWidth="1"/>
  </cols>
  <sheetData>
    <row r="2" spans="2:8" ht="16.5" x14ac:dyDescent="0.3">
      <c r="B2" s="1" t="s">
        <v>9</v>
      </c>
      <c r="C2" s="2"/>
      <c r="D2" s="2"/>
      <c r="E2" s="2"/>
      <c r="F2" s="2"/>
      <c r="G2" s="2"/>
    </row>
    <row r="3" spans="2:8" ht="16.5" x14ac:dyDescent="0.3">
      <c r="B3" s="3"/>
      <c r="C3" s="4"/>
      <c r="D3" s="4"/>
      <c r="E3" s="4"/>
      <c r="F3" s="4"/>
      <c r="G3" s="4"/>
      <c r="H3" s="5"/>
    </row>
    <row r="4" spans="2:8" x14ac:dyDescent="0.25">
      <c r="B4" s="256" t="s">
        <v>0</v>
      </c>
      <c r="C4" s="257" t="s">
        <v>1</v>
      </c>
      <c r="D4" s="258"/>
      <c r="E4" s="6" t="s">
        <v>10</v>
      </c>
      <c r="F4" s="6" t="s">
        <v>2</v>
      </c>
      <c r="G4" s="6" t="s">
        <v>3</v>
      </c>
      <c r="H4" s="5"/>
    </row>
    <row r="5" spans="2:8" ht="112.9" customHeight="1" x14ac:dyDescent="0.25">
      <c r="B5" s="256"/>
      <c r="C5" s="7" t="s">
        <v>4</v>
      </c>
      <c r="D5" s="8" t="s">
        <v>5</v>
      </c>
      <c r="E5" s="9">
        <v>280512</v>
      </c>
      <c r="F5" s="9"/>
      <c r="G5" s="9"/>
      <c r="H5" s="10"/>
    </row>
    <row r="6" spans="2:8" ht="16.5" x14ac:dyDescent="0.3">
      <c r="B6" s="3"/>
      <c r="C6" s="4"/>
      <c r="D6" s="4"/>
      <c r="E6" s="4"/>
      <c r="F6" s="4"/>
      <c r="G6" s="4"/>
      <c r="H6" s="5"/>
    </row>
    <row r="7" spans="2:8" x14ac:dyDescent="0.25">
      <c r="B7" s="256" t="s">
        <v>6</v>
      </c>
      <c r="C7" s="259" t="s">
        <v>1</v>
      </c>
      <c r="D7" s="259"/>
      <c r="E7" s="6" t="s">
        <v>10</v>
      </c>
      <c r="F7" s="6" t="s">
        <v>2</v>
      </c>
      <c r="G7" s="6" t="s">
        <v>3</v>
      </c>
      <c r="H7" s="5"/>
    </row>
    <row r="8" spans="2:8" ht="93" customHeight="1" x14ac:dyDescent="0.25">
      <c r="B8" s="256"/>
      <c r="C8" s="7" t="s">
        <v>4</v>
      </c>
      <c r="D8" s="8" t="s">
        <v>5</v>
      </c>
      <c r="E8" s="9">
        <v>31680</v>
      </c>
      <c r="F8" s="9"/>
      <c r="G8" s="9"/>
      <c r="H8" s="5"/>
    </row>
    <row r="9" spans="2:8" ht="16.5" x14ac:dyDescent="0.3">
      <c r="B9" s="4"/>
      <c r="C9" s="4"/>
      <c r="D9" s="4"/>
      <c r="E9" s="4"/>
      <c r="F9" s="4"/>
      <c r="G9" s="4"/>
    </row>
    <row r="10" spans="2:8" x14ac:dyDescent="0.25">
      <c r="B10" s="256" t="s">
        <v>6</v>
      </c>
      <c r="C10" s="259" t="s">
        <v>7</v>
      </c>
      <c r="D10" s="259"/>
      <c r="E10" s="6" t="s">
        <v>10</v>
      </c>
      <c r="F10" s="6" t="s">
        <v>2</v>
      </c>
      <c r="G10" s="6" t="s">
        <v>3</v>
      </c>
    </row>
    <row r="11" spans="2:8" ht="82.5" x14ac:dyDescent="0.25">
      <c r="B11" s="256"/>
      <c r="C11" s="7" t="s">
        <v>4</v>
      </c>
      <c r="D11" s="8" t="s">
        <v>27</v>
      </c>
      <c r="E11" s="9">
        <v>7200</v>
      </c>
      <c r="F11" s="9"/>
      <c r="G11" s="9"/>
    </row>
    <row r="12" spans="2:8" ht="16.5" x14ac:dyDescent="0.3">
      <c r="B12" s="4"/>
      <c r="C12" s="4"/>
      <c r="D12" s="4"/>
      <c r="E12" s="4"/>
      <c r="F12" s="4"/>
      <c r="G12" s="4"/>
    </row>
    <row r="13" spans="2:8" ht="16.5" x14ac:dyDescent="0.3">
      <c r="B13" s="4"/>
      <c r="C13" s="4"/>
      <c r="D13" s="4"/>
      <c r="E13" s="4"/>
      <c r="F13" s="205" t="s">
        <v>117</v>
      </c>
      <c r="G13" s="58"/>
    </row>
    <row r="14" spans="2:8" ht="16.5" x14ac:dyDescent="0.3">
      <c r="B14" s="4"/>
      <c r="C14" s="4"/>
      <c r="D14" s="4"/>
      <c r="E14" s="4"/>
      <c r="F14" s="4"/>
      <c r="G14" s="4"/>
    </row>
    <row r="15" spans="2:8" s="4" customFormat="1" ht="16.5" x14ac:dyDescent="0.3">
      <c r="B15" s="199" t="s">
        <v>123</v>
      </c>
      <c r="C15" s="2"/>
      <c r="D15" s="2"/>
      <c r="E15" s="2"/>
      <c r="F15" s="2"/>
      <c r="G15" s="2"/>
      <c r="H15" s="200"/>
    </row>
    <row r="16" spans="2:8" s="4" customFormat="1" ht="16.5" x14ac:dyDescent="0.3">
      <c r="H16" s="200"/>
    </row>
    <row r="17" spans="3:8" s="4" customFormat="1" ht="16.5" x14ac:dyDescent="0.3">
      <c r="C17" s="39"/>
      <c r="H17" s="200"/>
    </row>
    <row r="18" spans="3:8" s="4" customFormat="1" ht="16.5" x14ac:dyDescent="0.3">
      <c r="C18" s="65" t="s">
        <v>31</v>
      </c>
      <c r="D18" s="66"/>
      <c r="E18" s="208" t="s">
        <v>10</v>
      </c>
      <c r="F18" s="208" t="s">
        <v>109</v>
      </c>
      <c r="G18" s="208" t="s">
        <v>3</v>
      </c>
      <c r="H18" s="200"/>
    </row>
    <row r="19" spans="3:8" s="4" customFormat="1" ht="33" x14ac:dyDescent="0.3">
      <c r="C19" s="201" t="s">
        <v>110</v>
      </c>
      <c r="D19" s="202" t="s">
        <v>111</v>
      </c>
      <c r="E19" s="226">
        <v>11905.882352941189</v>
      </c>
      <c r="F19" s="9"/>
      <c r="G19" s="203"/>
      <c r="H19" s="200"/>
    </row>
    <row r="20" spans="3:8" s="4" customFormat="1" ht="33" x14ac:dyDescent="0.3">
      <c r="C20" s="201" t="s">
        <v>110</v>
      </c>
      <c r="D20" s="202" t="s">
        <v>112</v>
      </c>
      <c r="E20" s="226">
        <v>15602</v>
      </c>
      <c r="F20" s="9"/>
      <c r="G20" s="203"/>
      <c r="H20" s="200"/>
    </row>
    <row r="21" spans="3:8" s="4" customFormat="1" ht="33" x14ac:dyDescent="0.3">
      <c r="C21" s="201" t="s">
        <v>110</v>
      </c>
      <c r="D21" s="202" t="s">
        <v>113</v>
      </c>
      <c r="E21" s="226">
        <v>77500</v>
      </c>
      <c r="F21" s="9"/>
      <c r="G21" s="203"/>
      <c r="H21" s="200"/>
    </row>
    <row r="22" spans="3:8" s="4" customFormat="1" ht="33" x14ac:dyDescent="0.3">
      <c r="C22" s="201" t="s">
        <v>110</v>
      </c>
      <c r="D22" s="202" t="s">
        <v>114</v>
      </c>
      <c r="E22" s="226">
        <v>1500</v>
      </c>
      <c r="F22" s="9"/>
      <c r="G22" s="203"/>
      <c r="H22" s="200"/>
    </row>
    <row r="23" spans="3:8" s="4" customFormat="1" ht="33" x14ac:dyDescent="0.3">
      <c r="C23" s="201" t="s">
        <v>115</v>
      </c>
      <c r="D23" s="202" t="s">
        <v>116</v>
      </c>
      <c r="E23" s="226">
        <v>185.2</v>
      </c>
      <c r="F23" s="9"/>
      <c r="G23" s="203"/>
      <c r="H23" s="200"/>
    </row>
    <row r="24" spans="3:8" s="4" customFormat="1" ht="16.5" x14ac:dyDescent="0.3">
      <c r="G24" s="204"/>
      <c r="H24" s="200"/>
    </row>
    <row r="25" spans="3:8" s="4" customFormat="1" ht="16.5" x14ac:dyDescent="0.3">
      <c r="F25" s="205" t="s">
        <v>117</v>
      </c>
      <c r="G25" s="58"/>
      <c r="H25" s="200"/>
    </row>
    <row r="26" spans="3:8" s="4" customFormat="1" ht="16.5" x14ac:dyDescent="0.3">
      <c r="H26" s="200"/>
    </row>
    <row r="27" spans="3:8" s="4" customFormat="1" ht="16.5" x14ac:dyDescent="0.3">
      <c r="C27" s="39"/>
      <c r="H27" s="200"/>
    </row>
    <row r="28" spans="3:8" s="4" customFormat="1" ht="16.5" x14ac:dyDescent="0.3">
      <c r="C28" s="65" t="s">
        <v>105</v>
      </c>
      <c r="D28" s="66"/>
      <c r="E28" s="208" t="s">
        <v>10</v>
      </c>
      <c r="F28" s="208" t="s">
        <v>109</v>
      </c>
      <c r="G28" s="208" t="s">
        <v>3</v>
      </c>
      <c r="H28" s="200"/>
    </row>
    <row r="29" spans="3:8" s="4" customFormat="1" ht="49.5" x14ac:dyDescent="0.3">
      <c r="C29" s="201" t="s">
        <v>110</v>
      </c>
      <c r="D29" s="206" t="s">
        <v>118</v>
      </c>
      <c r="E29" s="9">
        <v>5441.1764705882388</v>
      </c>
      <c r="F29" s="9"/>
      <c r="G29" s="203"/>
      <c r="H29" s="200"/>
    </row>
    <row r="30" spans="3:8" s="4" customFormat="1" ht="49.5" x14ac:dyDescent="0.3">
      <c r="C30" s="201" t="s">
        <v>110</v>
      </c>
      <c r="D30" s="206" t="s">
        <v>119</v>
      </c>
      <c r="E30" s="9">
        <v>22400</v>
      </c>
      <c r="F30" s="9"/>
      <c r="G30" s="203"/>
      <c r="H30" s="200"/>
    </row>
    <row r="31" spans="3:8" s="4" customFormat="1" ht="49.5" x14ac:dyDescent="0.3">
      <c r="C31" s="201" t="s">
        <v>110</v>
      </c>
      <c r="D31" s="206" t="s">
        <v>120</v>
      </c>
      <c r="E31" s="9">
        <v>200</v>
      </c>
      <c r="F31" s="9"/>
      <c r="G31" s="203"/>
      <c r="H31" s="200"/>
    </row>
    <row r="32" spans="3:8" s="4" customFormat="1" ht="66" x14ac:dyDescent="0.3">
      <c r="C32" s="201" t="s">
        <v>110</v>
      </c>
      <c r="D32" s="206" t="s">
        <v>121</v>
      </c>
      <c r="E32" s="9">
        <v>11200</v>
      </c>
      <c r="F32" s="9"/>
      <c r="G32" s="203"/>
      <c r="H32" s="200"/>
    </row>
    <row r="33" spans="2:8" s="4" customFormat="1" ht="33" x14ac:dyDescent="0.3">
      <c r="C33" s="201" t="s">
        <v>115</v>
      </c>
      <c r="D33" s="206" t="s">
        <v>122</v>
      </c>
      <c r="E33" s="9">
        <v>360</v>
      </c>
      <c r="F33" s="9"/>
      <c r="G33" s="203"/>
      <c r="H33" s="200"/>
    </row>
    <row r="34" spans="2:8" s="4" customFormat="1" ht="16.5" x14ac:dyDescent="0.3">
      <c r="F34" s="204"/>
    </row>
    <row r="35" spans="2:8" s="4" customFormat="1" ht="16.5" x14ac:dyDescent="0.3">
      <c r="F35" s="205" t="s">
        <v>117</v>
      </c>
      <c r="G35" s="58"/>
    </row>
    <row r="36" spans="2:8" s="4" customFormat="1" ht="16.5" x14ac:dyDescent="0.3">
      <c r="E36" s="205"/>
      <c r="F36" s="209"/>
      <c r="G36" s="207"/>
    </row>
    <row r="37" spans="2:8" s="4" customFormat="1" ht="16.5" x14ac:dyDescent="0.3">
      <c r="E37" s="205"/>
      <c r="F37" s="209"/>
      <c r="G37" s="207"/>
    </row>
    <row r="38" spans="2:8" ht="18.75" x14ac:dyDescent="0.3">
      <c r="B38" s="4"/>
      <c r="C38" s="4"/>
      <c r="D38" s="4"/>
      <c r="E38" s="11" t="s">
        <v>28</v>
      </c>
      <c r="F38" s="12"/>
      <c r="G38" s="13">
        <f>+G8+G5+G11</f>
        <v>0</v>
      </c>
    </row>
    <row r="39" spans="2:8" ht="16.5" x14ac:dyDescent="0.3">
      <c r="B39" s="4"/>
      <c r="C39" s="4"/>
      <c r="D39" s="4"/>
      <c r="E39" s="14"/>
      <c r="F39" s="4"/>
      <c r="G39" s="4"/>
    </row>
    <row r="40" spans="2:8" ht="18.75" x14ac:dyDescent="0.3">
      <c r="B40" s="4"/>
      <c r="C40" s="4"/>
      <c r="D40" s="4"/>
      <c r="E40" s="11" t="s">
        <v>8</v>
      </c>
      <c r="F40" s="15"/>
      <c r="G40" s="13">
        <f>+G38*1.21</f>
        <v>0</v>
      </c>
    </row>
    <row r="43" spans="2:8" x14ac:dyDescent="0.25">
      <c r="G43" s="16"/>
      <c r="H43" s="17"/>
    </row>
    <row r="44" spans="2:8" x14ac:dyDescent="0.25">
      <c r="D44" s="254" t="s">
        <v>124</v>
      </c>
      <c r="G44" s="16"/>
      <c r="H44" s="17"/>
    </row>
    <row r="45" spans="2:8" x14ac:dyDescent="0.25">
      <c r="D45" s="254"/>
      <c r="G45" s="16"/>
      <c r="H45" s="17"/>
    </row>
    <row r="46" spans="2:8" x14ac:dyDescent="0.25">
      <c r="D46" s="254"/>
    </row>
    <row r="47" spans="2:8" x14ac:dyDescent="0.25">
      <c r="D47" s="254"/>
    </row>
    <row r="48" spans="2:8" x14ac:dyDescent="0.25">
      <c r="D48" s="255"/>
    </row>
  </sheetData>
  <mergeCells count="7">
    <mergeCell ref="D44:D48"/>
    <mergeCell ref="B4:B5"/>
    <mergeCell ref="C4:D4"/>
    <mergeCell ref="B7:B8"/>
    <mergeCell ref="C7:D7"/>
    <mergeCell ref="B10:B11"/>
    <mergeCell ref="C10:D10"/>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I Mediciones</vt:lpstr>
      <vt:lpstr>Anexo II MF 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GARRIDO, NURIA</dc:creator>
  <cp:lastModifiedBy>GARRIDO, NURIA</cp:lastModifiedBy>
  <dcterms:created xsi:type="dcterms:W3CDTF">2015-06-05T18:19:34Z</dcterms:created>
  <dcterms:modified xsi:type="dcterms:W3CDTF">2021-06-10T11:16:36Z</dcterms:modified>
</cp:coreProperties>
</file>